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anda\Aug 2026 RE Tax Settlement\Aug 26 FINAL Balance Package\"/>
    </mc:Choice>
  </mc:AlternateContent>
  <xr:revisionPtr revIDLastSave="0" documentId="13_ncr:1_{40845632-527E-4F6D-9B03-A71F0B1D13E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MADISON COUNTY SUMMARY" sheetId="1" r:id="rId1"/>
    <sheet name="JEFFERSON CORP" sheetId="2" r:id="rId2"/>
    <sheet name="LONDON CITY" sheetId="3" r:id="rId3"/>
  </sheets>
  <definedNames>
    <definedName name="_xlnm.Print_Titles" localSheetId="1">'JEFFERSON CORP'!$A:$A</definedName>
    <definedName name="_xlnm.Print_Titles" localSheetId="2">'LONDON CITY'!$A:$A</definedName>
    <definedName name="_xlnm.Print_Titles" localSheetId="0">'MADISON COUNTY SUMMARY'!$A:$A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3" i="3" l="1"/>
  <c r="L40" i="3"/>
  <c r="K40" i="3"/>
  <c r="J40" i="3"/>
  <c r="I40" i="3"/>
  <c r="H40" i="3"/>
  <c r="G40" i="3"/>
  <c r="F40" i="3"/>
  <c r="E40" i="3"/>
  <c r="D40" i="3"/>
  <c r="M40" i="3" s="1"/>
  <c r="AX47" i="1" s="1"/>
  <c r="C40" i="3"/>
  <c r="B40" i="3"/>
  <c r="M39" i="3"/>
  <c r="M38" i="3"/>
  <c r="M37" i="3"/>
  <c r="M36" i="3"/>
  <c r="AT47" i="1" s="1"/>
  <c r="M35" i="3"/>
  <c r="AS47" i="1" s="1"/>
  <c r="M34" i="3"/>
  <c r="AR47" i="1" s="1"/>
  <c r="M33" i="3"/>
  <c r="AQ47" i="1" s="1"/>
  <c r="M32" i="3"/>
  <c r="AP47" i="1" s="1"/>
  <c r="M31" i="3"/>
  <c r="AO47" i="1" s="1"/>
  <c r="B31" i="1" s="1"/>
  <c r="M30" i="3"/>
  <c r="AN47" i="1" s="1"/>
  <c r="B30" i="1" s="1"/>
  <c r="M29" i="3"/>
  <c r="H26" i="3"/>
  <c r="H42" i="3" s="1"/>
  <c r="H44" i="3" s="1"/>
  <c r="L25" i="3"/>
  <c r="K25" i="3"/>
  <c r="J25" i="3"/>
  <c r="J26" i="3" s="1"/>
  <c r="J42" i="3" s="1"/>
  <c r="J44" i="3" s="1"/>
  <c r="I25" i="3"/>
  <c r="I26" i="3" s="1"/>
  <c r="I42" i="3" s="1"/>
  <c r="I44" i="3" s="1"/>
  <c r="H25" i="3"/>
  <c r="G25" i="3"/>
  <c r="G26" i="3" s="1"/>
  <c r="G42" i="3" s="1"/>
  <c r="G44" i="3" s="1"/>
  <c r="F25" i="3"/>
  <c r="F26" i="3" s="1"/>
  <c r="F42" i="3" s="1"/>
  <c r="F44" i="3" s="1"/>
  <c r="E25" i="3"/>
  <c r="E26" i="3" s="1"/>
  <c r="E42" i="3" s="1"/>
  <c r="E44" i="3" s="1"/>
  <c r="D25" i="3"/>
  <c r="D26" i="3" s="1"/>
  <c r="D42" i="3" s="1"/>
  <c r="D44" i="3" s="1"/>
  <c r="C25" i="3"/>
  <c r="C26" i="3" s="1"/>
  <c r="C42" i="3" s="1"/>
  <c r="C44" i="3" s="1"/>
  <c r="B25" i="3"/>
  <c r="M25" i="3" s="1"/>
  <c r="AI47" i="1" s="1"/>
  <c r="M24" i="3"/>
  <c r="M23" i="3"/>
  <c r="M22" i="3"/>
  <c r="AF47" i="1" s="1"/>
  <c r="M21" i="3"/>
  <c r="M20" i="3"/>
  <c r="M19" i="3"/>
  <c r="AC47" i="1" s="1"/>
  <c r="M18" i="3"/>
  <c r="AB47" i="1" s="1"/>
  <c r="M17" i="3"/>
  <c r="AA47" i="1" s="1"/>
  <c r="B17" i="1" s="1"/>
  <c r="L16" i="3"/>
  <c r="L26" i="3" s="1"/>
  <c r="L42" i="3" s="1"/>
  <c r="L44" i="3" s="1"/>
  <c r="K16" i="3"/>
  <c r="K26" i="3" s="1"/>
  <c r="K42" i="3" s="1"/>
  <c r="K44" i="3" s="1"/>
  <c r="J16" i="3"/>
  <c r="I16" i="3"/>
  <c r="H16" i="3"/>
  <c r="G16" i="3"/>
  <c r="F16" i="3"/>
  <c r="E16" i="3"/>
  <c r="D16" i="3"/>
  <c r="C16" i="3"/>
  <c r="B16" i="3"/>
  <c r="B26" i="3" s="1"/>
  <c r="M15" i="3"/>
  <c r="Y47" i="1" s="1"/>
  <c r="B15" i="1" s="1"/>
  <c r="M14" i="3"/>
  <c r="X47" i="1" s="1"/>
  <c r="M13" i="3"/>
  <c r="W47" i="1" s="1"/>
  <c r="M12" i="3"/>
  <c r="M11" i="3"/>
  <c r="M10" i="3"/>
  <c r="T47" i="1" s="1"/>
  <c r="M9" i="3"/>
  <c r="S47" i="1" s="1"/>
  <c r="M8" i="3"/>
  <c r="M7" i="3"/>
  <c r="M6" i="3"/>
  <c r="P47" i="1" s="1"/>
  <c r="M5" i="3"/>
  <c r="O47" i="1" s="1"/>
  <c r="M4" i="3"/>
  <c r="N47" i="1" s="1"/>
  <c r="AA43" i="2"/>
  <c r="BA43" i="1" s="1"/>
  <c r="B43" i="1" s="1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A40" i="2" s="1"/>
  <c r="AX43" i="1" s="1"/>
  <c r="AA39" i="2"/>
  <c r="AA38" i="2"/>
  <c r="AV43" i="1" s="1"/>
  <c r="B38" i="1" s="1"/>
  <c r="AA37" i="2"/>
  <c r="AU43" i="1" s="1"/>
  <c r="B37" i="1" s="1"/>
  <c r="AA36" i="2"/>
  <c r="AT43" i="1" s="1"/>
  <c r="B36" i="1" s="1"/>
  <c r="AA35" i="2"/>
  <c r="AS43" i="1" s="1"/>
  <c r="AA34" i="2"/>
  <c r="AR43" i="1" s="1"/>
  <c r="AA33" i="2"/>
  <c r="AQ43" i="1" s="1"/>
  <c r="AA32" i="2"/>
  <c r="AP43" i="1" s="1"/>
  <c r="AA31" i="2"/>
  <c r="AA30" i="2"/>
  <c r="AA29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A25" i="2" s="1"/>
  <c r="AI43" i="1" s="1"/>
  <c r="B25" i="1" s="1"/>
  <c r="AA24" i="2"/>
  <c r="AH43" i="1" s="1"/>
  <c r="B24" i="1" s="1"/>
  <c r="AA23" i="2"/>
  <c r="AG43" i="1" s="1"/>
  <c r="B23" i="1" s="1"/>
  <c r="AA22" i="2"/>
  <c r="AF43" i="1" s="1"/>
  <c r="B22" i="1" s="1"/>
  <c r="AA21" i="2"/>
  <c r="AE43" i="1" s="1"/>
  <c r="B21" i="1" s="1"/>
  <c r="AA20" i="2"/>
  <c r="AD43" i="1" s="1"/>
  <c r="B20" i="1" s="1"/>
  <c r="AA19" i="2"/>
  <c r="AA18" i="2"/>
  <c r="AA17" i="2"/>
  <c r="Z16" i="2"/>
  <c r="Z26" i="2" s="1"/>
  <c r="Z42" i="2" s="1"/>
  <c r="Z44" i="2" s="1"/>
  <c r="Y16" i="2"/>
  <c r="Y26" i="2" s="1"/>
  <c r="Y42" i="2" s="1"/>
  <c r="Y44" i="2" s="1"/>
  <c r="X16" i="2"/>
  <c r="X26" i="2" s="1"/>
  <c r="X42" i="2" s="1"/>
  <c r="X44" i="2" s="1"/>
  <c r="W16" i="2"/>
  <c r="W26" i="2" s="1"/>
  <c r="W42" i="2" s="1"/>
  <c r="W44" i="2" s="1"/>
  <c r="V16" i="2"/>
  <c r="V26" i="2" s="1"/>
  <c r="V42" i="2" s="1"/>
  <c r="V44" i="2" s="1"/>
  <c r="U16" i="2"/>
  <c r="U26" i="2" s="1"/>
  <c r="U42" i="2" s="1"/>
  <c r="U44" i="2" s="1"/>
  <c r="T16" i="2"/>
  <c r="T26" i="2" s="1"/>
  <c r="T42" i="2" s="1"/>
  <c r="T44" i="2" s="1"/>
  <c r="S16" i="2"/>
  <c r="S26" i="2" s="1"/>
  <c r="S42" i="2" s="1"/>
  <c r="S44" i="2" s="1"/>
  <c r="R16" i="2"/>
  <c r="R26" i="2" s="1"/>
  <c r="R42" i="2" s="1"/>
  <c r="R44" i="2" s="1"/>
  <c r="Q16" i="2"/>
  <c r="Q26" i="2" s="1"/>
  <c r="Q42" i="2" s="1"/>
  <c r="Q44" i="2" s="1"/>
  <c r="P16" i="2"/>
  <c r="P26" i="2" s="1"/>
  <c r="P42" i="2" s="1"/>
  <c r="P44" i="2" s="1"/>
  <c r="O16" i="2"/>
  <c r="O26" i="2" s="1"/>
  <c r="O42" i="2" s="1"/>
  <c r="O44" i="2" s="1"/>
  <c r="N16" i="2"/>
  <c r="N26" i="2" s="1"/>
  <c r="N42" i="2" s="1"/>
  <c r="N44" i="2" s="1"/>
  <c r="M16" i="2"/>
  <c r="M26" i="2" s="1"/>
  <c r="M42" i="2" s="1"/>
  <c r="M44" i="2" s="1"/>
  <c r="L16" i="2"/>
  <c r="L26" i="2" s="1"/>
  <c r="L42" i="2" s="1"/>
  <c r="L44" i="2" s="1"/>
  <c r="K16" i="2"/>
  <c r="K26" i="2" s="1"/>
  <c r="K42" i="2" s="1"/>
  <c r="K44" i="2" s="1"/>
  <c r="J16" i="2"/>
  <c r="J26" i="2" s="1"/>
  <c r="J42" i="2" s="1"/>
  <c r="J44" i="2" s="1"/>
  <c r="I16" i="2"/>
  <c r="I26" i="2" s="1"/>
  <c r="I42" i="2" s="1"/>
  <c r="I44" i="2" s="1"/>
  <c r="H16" i="2"/>
  <c r="H26" i="2" s="1"/>
  <c r="H42" i="2" s="1"/>
  <c r="H44" i="2" s="1"/>
  <c r="G16" i="2"/>
  <c r="G26" i="2" s="1"/>
  <c r="G42" i="2" s="1"/>
  <c r="G44" i="2" s="1"/>
  <c r="F16" i="2"/>
  <c r="F26" i="2" s="1"/>
  <c r="F42" i="2" s="1"/>
  <c r="F44" i="2" s="1"/>
  <c r="E16" i="2"/>
  <c r="E26" i="2" s="1"/>
  <c r="E42" i="2" s="1"/>
  <c r="E44" i="2" s="1"/>
  <c r="D16" i="2"/>
  <c r="D26" i="2" s="1"/>
  <c r="D42" i="2" s="1"/>
  <c r="D44" i="2" s="1"/>
  <c r="C16" i="2"/>
  <c r="C26" i="2" s="1"/>
  <c r="C42" i="2" s="1"/>
  <c r="C44" i="2" s="1"/>
  <c r="B16" i="2"/>
  <c r="B26" i="2" s="1"/>
  <c r="AA15" i="2"/>
  <c r="AA14" i="2"/>
  <c r="AA13" i="2"/>
  <c r="W43" i="1" s="1"/>
  <c r="AA12" i="2"/>
  <c r="V43" i="1" s="1"/>
  <c r="B12" i="1" s="1"/>
  <c r="AA11" i="2"/>
  <c r="U43" i="1" s="1"/>
  <c r="B11" i="1" s="1"/>
  <c r="AA10" i="2"/>
  <c r="T43" i="1" s="1"/>
  <c r="AA9" i="2"/>
  <c r="S43" i="1" s="1"/>
  <c r="B9" i="1" s="1"/>
  <c r="AA8" i="2"/>
  <c r="AA7" i="2"/>
  <c r="AA6" i="2"/>
  <c r="AA5" i="2"/>
  <c r="AA4" i="2"/>
  <c r="BA47" i="1"/>
  <c r="AW47" i="1"/>
  <c r="AV47" i="1"/>
  <c r="AU47" i="1"/>
  <c r="AM47" i="1"/>
  <c r="AH47" i="1"/>
  <c r="AG47" i="1"/>
  <c r="AE47" i="1"/>
  <c r="AD47" i="1"/>
  <c r="V47" i="1"/>
  <c r="U47" i="1"/>
  <c r="R47" i="1"/>
  <c r="Q47" i="1"/>
  <c r="AW43" i="1"/>
  <c r="AO43" i="1"/>
  <c r="AN43" i="1"/>
  <c r="AM43" i="1"/>
  <c r="B29" i="1" s="1"/>
  <c r="AC43" i="1"/>
  <c r="AB43" i="1"/>
  <c r="AA43" i="1"/>
  <c r="Y43" i="1"/>
  <c r="X43" i="1"/>
  <c r="R43" i="1"/>
  <c r="Q43" i="1"/>
  <c r="P43" i="1"/>
  <c r="O43" i="1"/>
  <c r="N43" i="1"/>
  <c r="B8" i="1"/>
  <c r="B7" i="1"/>
  <c r="B39" i="1" l="1"/>
  <c r="B18" i="1"/>
  <c r="B19" i="1"/>
  <c r="B6" i="1"/>
  <c r="B4" i="1"/>
  <c r="B5" i="1"/>
  <c r="B13" i="1"/>
  <c r="B40" i="1"/>
  <c r="B32" i="1"/>
  <c r="B33" i="1"/>
  <c r="B42" i="3"/>
  <c r="M26" i="3"/>
  <c r="AJ47" i="1" s="1"/>
  <c r="B14" i="1"/>
  <c r="B34" i="1"/>
  <c r="B10" i="1"/>
  <c r="B42" i="2"/>
  <c r="AA26" i="2"/>
  <c r="AJ43" i="1" s="1"/>
  <c r="B26" i="1" s="1"/>
  <c r="B35" i="1"/>
  <c r="M16" i="3"/>
  <c r="Z47" i="1" s="1"/>
  <c r="AA16" i="2"/>
  <c r="Z43" i="1" s="1"/>
  <c r="B16" i="1" s="1"/>
  <c r="B44" i="2" l="1"/>
  <c r="AA44" i="2" s="1"/>
  <c r="BB43" i="1" s="1"/>
  <c r="AA42" i="2"/>
  <c r="AZ43" i="1" s="1"/>
  <c r="M42" i="3"/>
  <c r="AZ47" i="1" s="1"/>
  <c r="B44" i="3"/>
  <c r="M44" i="3" s="1"/>
  <c r="BB47" i="1" s="1"/>
  <c r="B42" i="1" l="1"/>
  <c r="B44" i="1"/>
</calcChain>
</file>

<file path=xl/sharedStrings.xml><?xml version="1.0" encoding="utf-8"?>
<sst xmlns="http://schemas.openxmlformats.org/spreadsheetml/2006/main" count="209" uniqueCount="68">
  <si>
    <t>SOURCE OF RECEIPTS</t>
  </si>
  <si>
    <t>TOTALS</t>
  </si>
  <si>
    <t>TIFs</t>
  </si>
  <si>
    <t>Collected</t>
  </si>
  <si>
    <t>Less Made-Whole Payments</t>
  </si>
  <si>
    <t/>
  </si>
  <si>
    <t>TOTAL COLLECTED</t>
  </si>
  <si>
    <t>REIMBURSEMENTS</t>
  </si>
  <si>
    <t>Non-Business Credit</t>
  </si>
  <si>
    <t>Non-Business Credit Delinquent</t>
  </si>
  <si>
    <t>Owner-Occupancy Credit</t>
  </si>
  <si>
    <t>Owner-Occupancy Credit Delinquent</t>
  </si>
  <si>
    <t>Homestead</t>
  </si>
  <si>
    <t>Homestead Delinquent</t>
  </si>
  <si>
    <t>TOTAL REIMBURSEMENTS</t>
  </si>
  <si>
    <t>TOTAL DISTRIBUTION</t>
  </si>
  <si>
    <t>DEDUCTIONS</t>
  </si>
  <si>
    <t>Aud. And Treas. Fees</t>
  </si>
  <si>
    <t>DETAC Fee</t>
  </si>
  <si>
    <t>Delinquent Advertising</t>
  </si>
  <si>
    <t>Tax Collector Salary</t>
  </si>
  <si>
    <t>TOTAL DEDUCTIONS</t>
  </si>
  <si>
    <t>BALANCES</t>
  </si>
  <si>
    <t>Less Refunds</t>
  </si>
  <si>
    <t>NET DISTRIBUTION</t>
  </si>
  <si>
    <t>JEFFERSON INDUSTRIES G-TEKT TIF</t>
  </si>
  <si>
    <t>W JEFF DUKE TIF (HOME DEPOT)</t>
  </si>
  <si>
    <t>W JEFF DUKE TIF (STAG AMAZON)</t>
  </si>
  <si>
    <t>W JEFF DUKE TIF (GRANITE)</t>
  </si>
  <si>
    <t>W JEFF DUKE TIF (STAG AMAZON ROUND ABOUT)</t>
  </si>
  <si>
    <t>W JEFF DUKE TIF (GRANITE 15 MARS)</t>
  </si>
  <si>
    <t>W JEFF DUKE TIF (GRANITE 100 REST HARDWARE)</t>
  </si>
  <si>
    <t>W JEFF DUKE TIF (GRANITE 10 ACE)</t>
  </si>
  <si>
    <t>W JEFF DUKE TIF (GRANITE 115 TORRID)</t>
  </si>
  <si>
    <t>W JEFF DUKE TIF (EXETER KELLOGG)</t>
  </si>
  <si>
    <t>SFG TIF (JEFFERSON LSD PIZZUTI)</t>
  </si>
  <si>
    <t>SFG TIF (LONDON LSD-PIZZUTI)</t>
  </si>
  <si>
    <t>MTB SEALY TIF (FEDEX)</t>
  </si>
  <si>
    <t>TARGET TIF</t>
  </si>
  <si>
    <t>MEDLINE TIF (MRE)</t>
  </si>
  <si>
    <t>MEDLINE TIF (POOL 2 JOANN)</t>
  </si>
  <si>
    <t>MEDLINE TIF (POOL 3 MOEN)</t>
  </si>
  <si>
    <t>W JEFF DUKE TIF (NLP-HILLWOOD)</t>
  </si>
  <si>
    <t>W JEFF DUKE TIF (PREYLOCK AMAZON EXT)</t>
  </si>
  <si>
    <t>W JEFF PLUMBING TIF</t>
  </si>
  <si>
    <t>AMPLIFY BIO TIF</t>
  </si>
  <si>
    <t>COLUMBUS LOGISITICS PARK WEST I TIF</t>
  </si>
  <si>
    <t>C5 GATEWAY 3 LLC TIF</t>
  </si>
  <si>
    <t>COMET PROCESSING TIF (MICHAEL FOODS)</t>
  </si>
  <si>
    <t>BATTELLE MEMORIAL INSTITUTE TIF</t>
  </si>
  <si>
    <t>Please sign and return to this office, revised Code, Sec 321.34</t>
  </si>
  <si>
    <t>It is hereby certified that the above funds for retirement of bonds</t>
  </si>
  <si>
    <t>have been received and paid into the bond retirement fund</t>
  </si>
  <si>
    <t>JENNIFER S. HUNTER</t>
  </si>
  <si>
    <t>COUNTY AUDITOR</t>
  </si>
  <si>
    <t>DEPUTY AUDITOR</t>
  </si>
  <si>
    <t>SIGNATURE OF OFFICER</t>
  </si>
  <si>
    <t>MID-OHIO HOLDINGS LLC TIF ORD 129-06</t>
  </si>
  <si>
    <t>STANLEY ELECTIC TIF</t>
  </si>
  <si>
    <t>KENY BLVD TIF (NATL RETAIL BOB EVANS)</t>
  </si>
  <si>
    <t>KENY BLVD TIF (TOLSON SHERWIN WILLIAMS)</t>
  </si>
  <si>
    <t>KENY BLVD TIF (MTB EAGLETON)</t>
  </si>
  <si>
    <t>KENY BLVD TIF (OH FAMILY SPECIALIST)</t>
  </si>
  <si>
    <t>KENY BLVD TIF (B&amp;C DQ)</t>
  </si>
  <si>
    <t>KENY BLVD TIF (WAL-MART)</t>
  </si>
  <si>
    <t>KENY BLVD TIF (RJ RE LONDON URGENT CARE)</t>
  </si>
  <si>
    <t>MAIN STREET LONDON COLLECTIVE LTD ORD 143-23 (31-01812.000)</t>
  </si>
  <si>
    <t>KENY BLVD TIF (MH LONDON- PRIMARY PHYSICIANS)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</si>
</sst>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[Red]\(#,##0.00\);&quot;&quot;"/>
  </numFmts>
  <fonts count="3" x14ac:knownFonts="1">
    <font>
      <sz val="11"/>
      <name val="Calibri"/>
    </font>
    <font>
      <b/>
      <sz val="7"/>
      <color rgb="FF000000"/>
      <name val="Arial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/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indent="1"/>
    </xf>
    <xf numFmtId="0" fontId="2" fillId="0" borderId="0" xfId="0" applyFont="1" applyAlignment="1">
      <alignment indent="1"/>
    </xf>
    <xf numFmtId="164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/>
    </xf>
    <xf numFmtId="0" fontId="2" fillId="0" borderId="2" xfId="0" applyFont="1" applyBorder="1" applyAlignment="1">
      <alignment indent="1"/>
    </xf>
    <xf numFmtId="164" fontId="2" fillId="0" borderId="2" xfId="0" applyNumberFormat="1" applyFont="1" applyBorder="1" applyAlignment="1">
      <alignment horizontal="right" wrapText="1"/>
    </xf>
    <xf numFmtId="0" fontId="1" fillId="0" borderId="1" xfId="0" applyFont="1" applyBorder="1"/>
    <xf numFmtId="0" fontId="2" fillId="0" borderId="1" xfId="0" applyFont="1" applyBorder="1" applyAlignment="1">
      <alignment inden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wrapText="1" indent="1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wrapText="1" indent="1"/>
    </xf>
    <xf numFmtId="0" fontId="2" fillId="0" borderId="0" xfId="0" applyFont="1" applyAlignment="1">
      <alignment horizont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B99"/>
  <sheetViews>
    <sheetView topLeftCell="A10" workbookViewId="0"/>
  </sheetViews>
  <sheetFormatPr defaultRowHeight="12.75" customHeight="1" x14ac:dyDescent="0.25"/>
  <cols>
    <col min="1" max="1" width="24.28515625" customWidth="1"/>
    <col min="2" max="2" width="9.140625" customWidth="1"/>
    <col min="14" max="36" width="9.140625" hidden="1" customWidth="1"/>
    <col min="39" max="50" width="9.140625" hidden="1" customWidth="1"/>
    <col min="52" max="54" width="9.140625" hidden="1" customWidth="1"/>
  </cols>
  <sheetData>
    <row r="2" spans="1:2" ht="15" x14ac:dyDescent="0.25">
      <c r="A2" s="1" t="s">
        <v>0</v>
      </c>
      <c r="B2" s="1" t="s">
        <v>1</v>
      </c>
    </row>
    <row r="3" spans="1:2" ht="12" customHeight="1" x14ac:dyDescent="0.25">
      <c r="A3" s="1" t="s">
        <v>2</v>
      </c>
    </row>
    <row r="4" spans="1:2" ht="12" customHeight="1" x14ac:dyDescent="0.25">
      <c r="A4" s="6" t="s">
        <v>3</v>
      </c>
      <c r="B4" s="8">
        <f>SUM(N1:N47)</f>
        <v>799133.74</v>
      </c>
    </row>
    <row r="5" spans="1:2" ht="12" customHeight="1" x14ac:dyDescent="0.25">
      <c r="A5" s="6" t="s">
        <v>4</v>
      </c>
      <c r="B5" s="14">
        <f>SUM(O1:O47)</f>
        <v>379861.92</v>
      </c>
    </row>
    <row r="6" spans="1:2" ht="12" customHeight="1" x14ac:dyDescent="0.25">
      <c r="A6" s="6" t="s">
        <v>5</v>
      </c>
      <c r="B6" s="14">
        <f>SUM(P1:P47)</f>
        <v>0</v>
      </c>
    </row>
    <row r="7" spans="1:2" ht="12" customHeight="1" x14ac:dyDescent="0.25">
      <c r="A7" s="6" t="s">
        <v>5</v>
      </c>
      <c r="B7" s="14">
        <f>SUM(Q1:Q47)</f>
        <v>0</v>
      </c>
    </row>
    <row r="8" spans="1:2" ht="12" customHeight="1" x14ac:dyDescent="0.25">
      <c r="A8" s="6" t="s">
        <v>5</v>
      </c>
      <c r="B8" s="14">
        <f>SUM(R1:R47)</f>
        <v>0</v>
      </c>
    </row>
    <row r="9" spans="1:2" ht="12" customHeight="1" x14ac:dyDescent="0.25">
      <c r="A9" s="6" t="s">
        <v>5</v>
      </c>
      <c r="B9" s="14">
        <f>SUM(S1:S47)</f>
        <v>0</v>
      </c>
    </row>
    <row r="10" spans="1:2" ht="12" customHeight="1" x14ac:dyDescent="0.25">
      <c r="A10" s="6" t="s">
        <v>5</v>
      </c>
      <c r="B10" s="14">
        <f>SUM(T1:T47)</f>
        <v>0</v>
      </c>
    </row>
    <row r="11" spans="1:2" ht="12" customHeight="1" x14ac:dyDescent="0.25">
      <c r="A11" s="6" t="s">
        <v>5</v>
      </c>
      <c r="B11" s="14">
        <f>SUM(U1:U47)</f>
        <v>0</v>
      </c>
    </row>
    <row r="12" spans="1:2" ht="12" customHeight="1" x14ac:dyDescent="0.25">
      <c r="A12" s="6" t="s">
        <v>5</v>
      </c>
      <c r="B12" s="14">
        <f>SUM(V1:V47)</f>
        <v>0</v>
      </c>
    </row>
    <row r="13" spans="1:2" ht="12" customHeight="1" x14ac:dyDescent="0.25">
      <c r="A13" s="6" t="s">
        <v>5</v>
      </c>
      <c r="B13" s="14">
        <f>SUM(W1:W47)</f>
        <v>0</v>
      </c>
    </row>
    <row r="14" spans="1:2" ht="12" customHeight="1" x14ac:dyDescent="0.25">
      <c r="A14" s="6" t="s">
        <v>5</v>
      </c>
      <c r="B14" s="14">
        <f>SUM(X1:X47)</f>
        <v>0</v>
      </c>
    </row>
    <row r="15" spans="1:2" ht="12" customHeight="1" x14ac:dyDescent="0.25">
      <c r="A15" s="6" t="s">
        <v>5</v>
      </c>
      <c r="B15" s="14">
        <f>SUM(Y1:Y47)</f>
        <v>0</v>
      </c>
    </row>
    <row r="16" spans="1:2" ht="12" customHeight="1" x14ac:dyDescent="0.25">
      <c r="A16" s="9" t="s">
        <v>6</v>
      </c>
      <c r="B16" s="17">
        <f>SUM(Z1:Z47)</f>
        <v>419271.81999999995</v>
      </c>
    </row>
    <row r="17" spans="1:2" ht="12" customHeight="1" x14ac:dyDescent="0.25">
      <c r="B17" s="14">
        <f>SUM(AA1:AA47)</f>
        <v>0</v>
      </c>
    </row>
    <row r="18" spans="1:2" ht="12" customHeight="1" x14ac:dyDescent="0.25">
      <c r="A18" s="12" t="s">
        <v>7</v>
      </c>
      <c r="B18" s="16">
        <f>SUM(AB1:AB47)</f>
        <v>0</v>
      </c>
    </row>
    <row r="19" spans="1:2" ht="12" customHeight="1" x14ac:dyDescent="0.25">
      <c r="A19" s="5" t="s">
        <v>8</v>
      </c>
      <c r="B19" s="14">
        <f>SUM(AC1:AC47)</f>
        <v>0</v>
      </c>
    </row>
    <row r="20" spans="1:2" ht="12" customHeight="1" x14ac:dyDescent="0.25">
      <c r="A20" s="6" t="s">
        <v>9</v>
      </c>
      <c r="B20" s="14">
        <f>SUM(AD1:AD47)</f>
        <v>0</v>
      </c>
    </row>
    <row r="21" spans="1:2" ht="12" customHeight="1" x14ac:dyDescent="0.25">
      <c r="A21" s="6" t="s">
        <v>10</v>
      </c>
      <c r="B21" s="14">
        <f>SUM(AE1:AE47)</f>
        <v>0</v>
      </c>
    </row>
    <row r="22" spans="1:2" ht="12" customHeight="1" x14ac:dyDescent="0.25">
      <c r="A22" s="6" t="s">
        <v>11</v>
      </c>
      <c r="B22" s="14">
        <f>SUM(AF1:AF47)</f>
        <v>0</v>
      </c>
    </row>
    <row r="23" spans="1:2" ht="12" customHeight="1" x14ac:dyDescent="0.25">
      <c r="A23" s="6" t="s">
        <v>12</v>
      </c>
      <c r="B23" s="14">
        <f>SUM(AG1:AG47)</f>
        <v>0</v>
      </c>
    </row>
    <row r="24" spans="1:2" ht="12" customHeight="1" x14ac:dyDescent="0.25">
      <c r="A24" s="6" t="s">
        <v>13</v>
      </c>
      <c r="B24" s="14">
        <f>SUM(AH1:AH47)</f>
        <v>0</v>
      </c>
    </row>
    <row r="25" spans="1:2" ht="12" customHeight="1" x14ac:dyDescent="0.25">
      <c r="A25" s="9" t="s">
        <v>14</v>
      </c>
      <c r="B25" s="17">
        <f>SUM(AI1:AI47)</f>
        <v>0</v>
      </c>
    </row>
    <row r="26" spans="1:2" ht="12" customHeight="1" x14ac:dyDescent="0.25">
      <c r="A26" s="1" t="s">
        <v>15</v>
      </c>
      <c r="B26" s="17">
        <f>SUM(AJ1:AJ47)</f>
        <v>419271.81999999995</v>
      </c>
    </row>
    <row r="27" spans="1:2" ht="12" customHeight="1" x14ac:dyDescent="0.25"/>
    <row r="28" spans="1:2" ht="12" customHeight="1" x14ac:dyDescent="0.25">
      <c r="A28" s="11" t="s">
        <v>16</v>
      </c>
    </row>
    <row r="29" spans="1:2" ht="12" customHeight="1" x14ac:dyDescent="0.25">
      <c r="A29" s="5" t="s">
        <v>17</v>
      </c>
      <c r="B29" s="8">
        <f>SUM(AM1:AM47)</f>
        <v>7330.81</v>
      </c>
    </row>
    <row r="30" spans="1:2" ht="12" customHeight="1" x14ac:dyDescent="0.25">
      <c r="A30" s="6" t="s">
        <v>18</v>
      </c>
      <c r="B30" s="14">
        <f>SUM(AN1:AN47)</f>
        <v>0</v>
      </c>
    </row>
    <row r="31" spans="1:2" ht="12" customHeight="1" x14ac:dyDescent="0.25">
      <c r="A31" s="6" t="s">
        <v>19</v>
      </c>
      <c r="B31" s="14">
        <f>SUM(AO1:AO47)</f>
        <v>0</v>
      </c>
    </row>
    <row r="32" spans="1:2" ht="12" customHeight="1" x14ac:dyDescent="0.25">
      <c r="A32" s="6" t="s">
        <v>20</v>
      </c>
      <c r="B32" s="14">
        <f>SUM(AP1:AP47)</f>
        <v>0</v>
      </c>
    </row>
    <row r="33" spans="1:54" ht="12" customHeight="1" x14ac:dyDescent="0.25">
      <c r="A33" s="6" t="s">
        <v>5</v>
      </c>
      <c r="B33" s="14">
        <f>SUM(AQ1:AQ47)</f>
        <v>0</v>
      </c>
    </row>
    <row r="34" spans="1:54" ht="12" customHeight="1" x14ac:dyDescent="0.25">
      <c r="A34" s="6" t="s">
        <v>5</v>
      </c>
      <c r="B34" s="14">
        <f>SUM(AR1:AR47)</f>
        <v>0</v>
      </c>
    </row>
    <row r="35" spans="1:54" ht="12" customHeight="1" x14ac:dyDescent="0.25">
      <c r="A35" s="6" t="s">
        <v>5</v>
      </c>
      <c r="B35" s="14">
        <f>SUM(AS1:AS47)</f>
        <v>0</v>
      </c>
    </row>
    <row r="36" spans="1:54" ht="12" customHeight="1" x14ac:dyDescent="0.25">
      <c r="A36" s="6" t="s">
        <v>5</v>
      </c>
      <c r="B36" s="14">
        <f>SUM(AT1:AT47)</f>
        <v>0</v>
      </c>
    </row>
    <row r="37" spans="1:54" ht="12" customHeight="1" x14ac:dyDescent="0.25">
      <c r="A37" s="6" t="s">
        <v>5</v>
      </c>
      <c r="B37" s="14">
        <f>SUM(AU1:AU47)</f>
        <v>0</v>
      </c>
    </row>
    <row r="38" spans="1:54" ht="12" customHeight="1" x14ac:dyDescent="0.25">
      <c r="A38" s="6" t="s">
        <v>5</v>
      </c>
      <c r="B38" s="14">
        <f>SUM(AV1:AV47)</f>
        <v>0</v>
      </c>
    </row>
    <row r="39" spans="1:54" ht="12" customHeight="1" x14ac:dyDescent="0.25">
      <c r="A39" s="6" t="s">
        <v>5</v>
      </c>
      <c r="B39" s="14">
        <f>SUM(AW1:AW47)</f>
        <v>0</v>
      </c>
    </row>
    <row r="40" spans="1:54" ht="12" customHeight="1" x14ac:dyDescent="0.25">
      <c r="A40" s="9" t="s">
        <v>21</v>
      </c>
      <c r="B40" s="17">
        <f>SUM(AX1:AX47)</f>
        <v>7330.81</v>
      </c>
    </row>
    <row r="41" spans="1:54" ht="12" customHeight="1" x14ac:dyDescent="0.25"/>
    <row r="42" spans="1:54" ht="12" customHeight="1" x14ac:dyDescent="0.25">
      <c r="A42" s="9" t="s">
        <v>22</v>
      </c>
      <c r="B42" s="17">
        <f>SUM(AZ1:AZ47)</f>
        <v>411941.00999999995</v>
      </c>
    </row>
    <row r="43" spans="1:54" ht="12" customHeight="1" x14ac:dyDescent="0.25">
      <c r="A43" s="6" t="s">
        <v>23</v>
      </c>
      <c r="B43" s="14">
        <f>SUM(BA1:BA47)</f>
        <v>0</v>
      </c>
      <c r="N43">
        <f>'JEFFERSON CORP'!AA4</f>
        <v>707120.66999999993</v>
      </c>
      <c r="O43">
        <f>'JEFFERSON CORP'!AA5</f>
        <v>379861.92</v>
      </c>
      <c r="P43">
        <f>'JEFFERSON CORP'!AA6</f>
        <v>0</v>
      </c>
      <c r="Q43">
        <f>'JEFFERSON CORP'!AA7</f>
        <v>0</v>
      </c>
      <c r="R43">
        <f>'JEFFERSON CORP'!AA8</f>
        <v>0</v>
      </c>
      <c r="S43">
        <f>'JEFFERSON CORP'!AA9</f>
        <v>0</v>
      </c>
      <c r="T43">
        <f>'JEFFERSON CORP'!AA10</f>
        <v>0</v>
      </c>
      <c r="U43">
        <f>'JEFFERSON CORP'!AA11</f>
        <v>0</v>
      </c>
      <c r="V43">
        <f>'JEFFERSON CORP'!AA12</f>
        <v>0</v>
      </c>
      <c r="W43">
        <f>'JEFFERSON CORP'!AA13</f>
        <v>0</v>
      </c>
      <c r="X43">
        <f>'JEFFERSON CORP'!AA14</f>
        <v>0</v>
      </c>
      <c r="Y43">
        <f>'JEFFERSON CORP'!AA15</f>
        <v>0</v>
      </c>
      <c r="Z43">
        <f>'JEFFERSON CORP'!AA16</f>
        <v>327258.74999999994</v>
      </c>
      <c r="AA43">
        <f>'JEFFERSON CORP'!AA17</f>
        <v>0</v>
      </c>
      <c r="AB43">
        <f>'JEFFERSON CORP'!AA18</f>
        <v>0</v>
      </c>
      <c r="AC43">
        <f>'JEFFERSON CORP'!AA19</f>
        <v>0</v>
      </c>
      <c r="AD43">
        <f>'JEFFERSON CORP'!AA20</f>
        <v>0</v>
      </c>
      <c r="AE43">
        <f>'JEFFERSON CORP'!AA21</f>
        <v>0</v>
      </c>
      <c r="AF43">
        <f>'JEFFERSON CORP'!AA22</f>
        <v>0</v>
      </c>
      <c r="AG43">
        <f>'JEFFERSON CORP'!AA23</f>
        <v>0</v>
      </c>
      <c r="AH43">
        <f>'JEFFERSON CORP'!AA24</f>
        <v>0</v>
      </c>
      <c r="AI43">
        <f>'JEFFERSON CORP'!AA25</f>
        <v>0</v>
      </c>
      <c r="AJ43">
        <f>'JEFFERSON CORP'!AA26</f>
        <v>327258.74999999994</v>
      </c>
      <c r="AM43">
        <f>'JEFFERSON CORP'!AA29</f>
        <v>5721.97</v>
      </c>
      <c r="AN43">
        <f>'JEFFERSON CORP'!AA30</f>
        <v>0</v>
      </c>
      <c r="AO43">
        <f>'JEFFERSON CORP'!AA31</f>
        <v>0</v>
      </c>
      <c r="AP43">
        <f>'JEFFERSON CORP'!AA32</f>
        <v>0</v>
      </c>
      <c r="AQ43">
        <f>'JEFFERSON CORP'!AA33</f>
        <v>0</v>
      </c>
      <c r="AR43">
        <f>'JEFFERSON CORP'!AA34</f>
        <v>0</v>
      </c>
      <c r="AS43">
        <f>'JEFFERSON CORP'!AA35</f>
        <v>0</v>
      </c>
      <c r="AT43">
        <f>'JEFFERSON CORP'!AA36</f>
        <v>0</v>
      </c>
      <c r="AU43">
        <f>'JEFFERSON CORP'!AA37</f>
        <v>0</v>
      </c>
      <c r="AV43">
        <f>'JEFFERSON CORP'!AA38</f>
        <v>0</v>
      </c>
      <c r="AW43">
        <f>'JEFFERSON CORP'!AA39</f>
        <v>0</v>
      </c>
      <c r="AX43">
        <f>'JEFFERSON CORP'!AA40</f>
        <v>5721.97</v>
      </c>
      <c r="AZ43">
        <f>'JEFFERSON CORP'!AA42</f>
        <v>321536.77999999997</v>
      </c>
      <c r="BA43">
        <f>'JEFFERSON CORP'!AA43</f>
        <v>0</v>
      </c>
      <c r="BB43">
        <f>'JEFFERSON CORP'!AA44</f>
        <v>321536.77999999997</v>
      </c>
    </row>
    <row r="44" spans="1:54" ht="12" customHeight="1" x14ac:dyDescent="0.25">
      <c r="A44" s="1" t="s">
        <v>24</v>
      </c>
      <c r="B44" s="17">
        <f>SUM(BB1:BB47)</f>
        <v>411941.00999999995</v>
      </c>
    </row>
    <row r="45" spans="1:54" ht="12" customHeight="1" x14ac:dyDescent="0.25"/>
    <row r="46" spans="1:54" ht="12" customHeight="1" x14ac:dyDescent="0.25"/>
    <row r="47" spans="1:54" ht="12" customHeight="1" x14ac:dyDescent="0.25">
      <c r="N47">
        <f>'LONDON CITY'!M4</f>
        <v>92013.07</v>
      </c>
      <c r="O47">
        <f>'LONDON CITY'!M5</f>
        <v>0</v>
      </c>
      <c r="P47">
        <f>'LONDON CITY'!M6</f>
        <v>0</v>
      </c>
      <c r="Q47">
        <f>'LONDON CITY'!M7</f>
        <v>0</v>
      </c>
      <c r="R47">
        <f>'LONDON CITY'!M8</f>
        <v>0</v>
      </c>
      <c r="S47">
        <f>'LONDON CITY'!M9</f>
        <v>0</v>
      </c>
      <c r="T47">
        <f>'LONDON CITY'!M10</f>
        <v>0</v>
      </c>
      <c r="U47">
        <f>'LONDON CITY'!M11</f>
        <v>0</v>
      </c>
      <c r="V47">
        <f>'LONDON CITY'!M12</f>
        <v>0</v>
      </c>
      <c r="W47">
        <f>'LONDON CITY'!M13</f>
        <v>0</v>
      </c>
      <c r="X47">
        <f>'LONDON CITY'!M14</f>
        <v>0</v>
      </c>
      <c r="Y47">
        <f>'LONDON CITY'!M15</f>
        <v>0</v>
      </c>
      <c r="Z47">
        <f>'LONDON CITY'!M16</f>
        <v>92013.07</v>
      </c>
      <c r="AA47">
        <f>'LONDON CITY'!M17</f>
        <v>0</v>
      </c>
      <c r="AB47">
        <f>'LONDON CITY'!M18</f>
        <v>0</v>
      </c>
      <c r="AC47">
        <f>'LONDON CITY'!M19</f>
        <v>0</v>
      </c>
      <c r="AD47">
        <f>'LONDON CITY'!M20</f>
        <v>0</v>
      </c>
      <c r="AE47">
        <f>'LONDON CITY'!M21</f>
        <v>0</v>
      </c>
      <c r="AF47">
        <f>'LONDON CITY'!M22</f>
        <v>0</v>
      </c>
      <c r="AG47">
        <f>'LONDON CITY'!M23</f>
        <v>0</v>
      </c>
      <c r="AH47">
        <f>'LONDON CITY'!M24</f>
        <v>0</v>
      </c>
      <c r="AI47">
        <f>'LONDON CITY'!M25</f>
        <v>0</v>
      </c>
      <c r="AJ47">
        <f>'LONDON CITY'!M26</f>
        <v>92013.07</v>
      </c>
      <c r="AM47">
        <f>'LONDON CITY'!M29</f>
        <v>1608.8400000000001</v>
      </c>
      <c r="AN47">
        <f>'LONDON CITY'!M30</f>
        <v>0</v>
      </c>
      <c r="AO47">
        <f>'LONDON CITY'!M31</f>
        <v>0</v>
      </c>
      <c r="AP47">
        <f>'LONDON CITY'!M32</f>
        <v>0</v>
      </c>
      <c r="AQ47">
        <f>'LONDON CITY'!M33</f>
        <v>0</v>
      </c>
      <c r="AR47">
        <f>'LONDON CITY'!M34</f>
        <v>0</v>
      </c>
      <c r="AS47">
        <f>'LONDON CITY'!M35</f>
        <v>0</v>
      </c>
      <c r="AT47">
        <f>'LONDON CITY'!M36</f>
        <v>0</v>
      </c>
      <c r="AU47">
        <f>'LONDON CITY'!M37</f>
        <v>0</v>
      </c>
      <c r="AV47">
        <f>'LONDON CITY'!M38</f>
        <v>0</v>
      </c>
      <c r="AW47">
        <f>'LONDON CITY'!M39</f>
        <v>0</v>
      </c>
      <c r="AX47">
        <f>'LONDON CITY'!M40</f>
        <v>1608.8400000000001</v>
      </c>
      <c r="AZ47">
        <f>'LONDON CITY'!M42</f>
        <v>90404.23</v>
      </c>
      <c r="BA47">
        <f>'LONDON CITY'!M43</f>
        <v>0</v>
      </c>
      <c r="BB47">
        <f>'LONDON CITY'!M44</f>
        <v>90404.23</v>
      </c>
    </row>
    <row r="48" spans="1:54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pageMargins left="0.7" right="0.7" top="0.75" bottom="0.75" header="0.3" footer="0.3"/>
  <pageSetup orientation="landscape"/>
  <headerFooter differentFirst="1">
    <firstHeader>&amp;CAUDITOR'S OFFICE, MADISON COUNTY
STATEMENT OF SEMI-ANNUAL APPORTIONMENT OF TAXES
MADE AT THE SECOND HALF REAL ESTATE SETTLEMENT TAX YEAR 2025, WITH THE COUNTY TREASURER FOR ALL POLSUBS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G99"/>
  <sheetViews>
    <sheetView topLeftCell="D19" workbookViewId="0">
      <selection activeCell="Y46" sqref="Y46:AG51"/>
    </sheetView>
  </sheetViews>
  <sheetFormatPr defaultRowHeight="12.75" customHeight="1" x14ac:dyDescent="0.25"/>
  <cols>
    <col min="1" max="1" width="23" customWidth="1"/>
    <col min="2" max="26" width="11" style="2" customWidth="1"/>
    <col min="27" max="27" width="11" customWidth="1"/>
  </cols>
  <sheetData>
    <row r="2" spans="1:27" ht="30" customHeight="1" x14ac:dyDescent="0.25">
      <c r="A2" s="1" t="s">
        <v>0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48</v>
      </c>
      <c r="Z2" s="3" t="s">
        <v>49</v>
      </c>
      <c r="AA2" s="1" t="s">
        <v>1</v>
      </c>
    </row>
    <row r="3" spans="1:27" ht="12" customHeight="1" x14ac:dyDescent="0.25">
      <c r="A3" s="1" t="s">
        <v>2</v>
      </c>
      <c r="B3" s="4" t="s">
        <v>5</v>
      </c>
      <c r="C3" s="4" t="s">
        <v>5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5</v>
      </c>
      <c r="R3" s="4" t="s">
        <v>5</v>
      </c>
      <c r="S3" s="4" t="s">
        <v>5</v>
      </c>
      <c r="T3" s="4" t="s">
        <v>5</v>
      </c>
      <c r="U3" s="4" t="s">
        <v>5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</row>
    <row r="4" spans="1:27" ht="12" customHeight="1" x14ac:dyDescent="0.25">
      <c r="A4" s="5" t="s">
        <v>3</v>
      </c>
      <c r="B4" s="7">
        <v>12297.88</v>
      </c>
      <c r="C4" s="7">
        <v>29583.15</v>
      </c>
      <c r="D4" s="7">
        <v>0</v>
      </c>
      <c r="E4" s="7">
        <v>0</v>
      </c>
      <c r="F4" s="7">
        <v>0</v>
      </c>
      <c r="G4" s="7">
        <v>0</v>
      </c>
      <c r="H4" s="7">
        <v>259043.07</v>
      </c>
      <c r="I4" s="7">
        <v>0</v>
      </c>
      <c r="J4" s="7">
        <v>0</v>
      </c>
      <c r="K4" s="7">
        <v>0</v>
      </c>
      <c r="L4" s="7">
        <v>13079.01</v>
      </c>
      <c r="M4" s="7">
        <v>12252.11</v>
      </c>
      <c r="N4" s="7">
        <v>0</v>
      </c>
      <c r="O4" s="7">
        <v>26934.13</v>
      </c>
      <c r="P4" s="7">
        <v>0</v>
      </c>
      <c r="Q4" s="7">
        <v>0</v>
      </c>
      <c r="R4" s="7">
        <v>0</v>
      </c>
      <c r="S4" s="7">
        <v>11504.47</v>
      </c>
      <c r="T4" s="7">
        <v>31396.2</v>
      </c>
      <c r="U4" s="7">
        <v>3914.53</v>
      </c>
      <c r="V4" s="7">
        <v>252834.65</v>
      </c>
      <c r="W4" s="7">
        <v>1937.25</v>
      </c>
      <c r="X4" s="7">
        <v>0</v>
      </c>
      <c r="Y4" s="7">
        <v>12277.35</v>
      </c>
      <c r="Z4" s="7">
        <v>40066.870000000003</v>
      </c>
      <c r="AA4" s="8">
        <f t="shared" ref="AA4:AA26" si="0">SUM(B4:Z4)</f>
        <v>707120.66999999993</v>
      </c>
    </row>
    <row r="5" spans="1:27" ht="12" customHeight="1" x14ac:dyDescent="0.25">
      <c r="A5" s="6" t="s">
        <v>4</v>
      </c>
      <c r="B5" s="7">
        <v>6401.08</v>
      </c>
      <c r="C5" s="7">
        <v>15398.1</v>
      </c>
      <c r="D5" s="7">
        <v>0</v>
      </c>
      <c r="E5" s="7">
        <v>0</v>
      </c>
      <c r="F5" s="7">
        <v>0</v>
      </c>
      <c r="G5" s="7">
        <v>0</v>
      </c>
      <c r="H5" s="7">
        <v>134832.72</v>
      </c>
      <c r="I5" s="7">
        <v>0</v>
      </c>
      <c r="J5" s="7">
        <v>0</v>
      </c>
      <c r="K5" s="7">
        <v>0</v>
      </c>
      <c r="L5" s="7">
        <v>7237</v>
      </c>
      <c r="M5" s="7">
        <v>6657.03</v>
      </c>
      <c r="N5" s="7">
        <v>0</v>
      </c>
      <c r="O5" s="7">
        <v>14903.47</v>
      </c>
      <c r="P5" s="7">
        <v>0</v>
      </c>
      <c r="Q5" s="7">
        <v>0</v>
      </c>
      <c r="R5" s="7">
        <v>0</v>
      </c>
      <c r="S5" s="7">
        <v>5988.11</v>
      </c>
      <c r="T5" s="7">
        <v>16341.8</v>
      </c>
      <c r="U5" s="7">
        <v>2166</v>
      </c>
      <c r="V5" s="7">
        <v>139901.04999999999</v>
      </c>
      <c r="W5" s="7">
        <v>1071.93</v>
      </c>
      <c r="X5" s="7">
        <v>0</v>
      </c>
      <c r="Y5" s="7">
        <v>6793.43</v>
      </c>
      <c r="Z5" s="7">
        <v>22170.2</v>
      </c>
      <c r="AA5" s="8">
        <f t="shared" si="0"/>
        <v>379861.92</v>
      </c>
    </row>
    <row r="6" spans="1:27" ht="12" customHeight="1" x14ac:dyDescent="0.25">
      <c r="A6" s="6" t="s">
        <v>5</v>
      </c>
      <c r="AA6" s="14">
        <f t="shared" si="0"/>
        <v>0</v>
      </c>
    </row>
    <row r="7" spans="1:27" ht="12" customHeight="1" x14ac:dyDescent="0.25">
      <c r="A7" s="6" t="s">
        <v>5</v>
      </c>
      <c r="AA7" s="14">
        <f t="shared" si="0"/>
        <v>0</v>
      </c>
    </row>
    <row r="8" spans="1:27" ht="12" customHeight="1" x14ac:dyDescent="0.25">
      <c r="A8" s="6" t="s">
        <v>5</v>
      </c>
      <c r="AA8" s="14">
        <f t="shared" si="0"/>
        <v>0</v>
      </c>
    </row>
    <row r="9" spans="1:27" ht="12" customHeight="1" x14ac:dyDescent="0.25">
      <c r="A9" s="6" t="s">
        <v>5</v>
      </c>
      <c r="AA9" s="14">
        <f t="shared" si="0"/>
        <v>0</v>
      </c>
    </row>
    <row r="10" spans="1:27" ht="12" customHeight="1" x14ac:dyDescent="0.25">
      <c r="A10" s="6" t="s">
        <v>5</v>
      </c>
      <c r="AA10" s="14">
        <f t="shared" si="0"/>
        <v>0</v>
      </c>
    </row>
    <row r="11" spans="1:27" ht="12" customHeight="1" x14ac:dyDescent="0.25">
      <c r="A11" s="6" t="s">
        <v>5</v>
      </c>
      <c r="AA11" s="14">
        <f t="shared" si="0"/>
        <v>0</v>
      </c>
    </row>
    <row r="12" spans="1:27" ht="12" customHeight="1" x14ac:dyDescent="0.25">
      <c r="A12" s="6" t="s">
        <v>5</v>
      </c>
      <c r="AA12" s="14">
        <f t="shared" si="0"/>
        <v>0</v>
      </c>
    </row>
    <row r="13" spans="1:27" ht="12" customHeight="1" x14ac:dyDescent="0.25">
      <c r="A13" s="6" t="s">
        <v>5</v>
      </c>
      <c r="AA13" s="14">
        <f t="shared" si="0"/>
        <v>0</v>
      </c>
    </row>
    <row r="14" spans="1:27" ht="12" customHeight="1" x14ac:dyDescent="0.25">
      <c r="A14" s="6" t="s">
        <v>5</v>
      </c>
      <c r="AA14" s="14">
        <f t="shared" si="0"/>
        <v>0</v>
      </c>
    </row>
    <row r="15" spans="1:27" ht="12" customHeight="1" x14ac:dyDescent="0.25">
      <c r="A15" s="6" t="s">
        <v>5</v>
      </c>
      <c r="AA15" s="14">
        <f t="shared" si="0"/>
        <v>0</v>
      </c>
    </row>
    <row r="16" spans="1:27" ht="12" customHeight="1" x14ac:dyDescent="0.25">
      <c r="A16" s="9" t="s">
        <v>6</v>
      </c>
      <c r="B16" s="10">
        <f t="shared" ref="B16:Z16" si="1">B4 - B5 + SUM(B6:B15)</f>
        <v>5896.7999999999993</v>
      </c>
      <c r="C16" s="10">
        <f t="shared" si="1"/>
        <v>14185.050000000001</v>
      </c>
      <c r="D16" s="10">
        <f t="shared" si="1"/>
        <v>0</v>
      </c>
      <c r="E16" s="10">
        <f t="shared" si="1"/>
        <v>0</v>
      </c>
      <c r="F16" s="10">
        <f t="shared" si="1"/>
        <v>0</v>
      </c>
      <c r="G16" s="10">
        <f t="shared" si="1"/>
        <v>0</v>
      </c>
      <c r="H16" s="10">
        <f t="shared" si="1"/>
        <v>124210.35</v>
      </c>
      <c r="I16" s="10">
        <f t="shared" si="1"/>
        <v>0</v>
      </c>
      <c r="J16" s="10">
        <f t="shared" si="1"/>
        <v>0</v>
      </c>
      <c r="K16" s="10">
        <f t="shared" si="1"/>
        <v>0</v>
      </c>
      <c r="L16" s="10">
        <f t="shared" si="1"/>
        <v>5842.01</v>
      </c>
      <c r="M16" s="10">
        <f t="shared" si="1"/>
        <v>5595.0800000000008</v>
      </c>
      <c r="N16" s="10">
        <f t="shared" si="1"/>
        <v>0</v>
      </c>
      <c r="O16" s="10">
        <f t="shared" si="1"/>
        <v>12030.660000000002</v>
      </c>
      <c r="P16" s="10">
        <f t="shared" si="1"/>
        <v>0</v>
      </c>
      <c r="Q16" s="10">
        <f t="shared" si="1"/>
        <v>0</v>
      </c>
      <c r="R16" s="10">
        <f t="shared" si="1"/>
        <v>0</v>
      </c>
      <c r="S16" s="10">
        <f t="shared" si="1"/>
        <v>5516.36</v>
      </c>
      <c r="T16" s="10">
        <f t="shared" si="1"/>
        <v>15054.400000000001</v>
      </c>
      <c r="U16" s="10">
        <f t="shared" si="1"/>
        <v>1748.5300000000002</v>
      </c>
      <c r="V16" s="10">
        <f t="shared" si="1"/>
        <v>112933.6</v>
      </c>
      <c r="W16" s="10">
        <f t="shared" si="1"/>
        <v>865.31999999999994</v>
      </c>
      <c r="X16" s="10">
        <f t="shared" si="1"/>
        <v>0</v>
      </c>
      <c r="Y16" s="10">
        <f t="shared" si="1"/>
        <v>5483.92</v>
      </c>
      <c r="Z16" s="10">
        <f t="shared" si="1"/>
        <v>17896.670000000002</v>
      </c>
      <c r="AA16" s="17">
        <f t="shared" si="0"/>
        <v>327258.74999999994</v>
      </c>
    </row>
    <row r="17" spans="1:27" ht="6" customHeight="1" x14ac:dyDescent="0.25">
      <c r="AA17" s="14">
        <f t="shared" si="0"/>
        <v>0</v>
      </c>
    </row>
    <row r="18" spans="1:27" ht="12" customHeight="1" x14ac:dyDescent="0.25">
      <c r="A18" s="11" t="s">
        <v>7</v>
      </c>
      <c r="AA18" s="14">
        <f t="shared" si="0"/>
        <v>0</v>
      </c>
    </row>
    <row r="19" spans="1:27" ht="12" customHeight="1" x14ac:dyDescent="0.25">
      <c r="A19" s="5" t="s">
        <v>8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8">
        <f t="shared" si="0"/>
        <v>0</v>
      </c>
    </row>
    <row r="20" spans="1:27" ht="12" customHeight="1" x14ac:dyDescent="0.25">
      <c r="A20" s="6" t="s">
        <v>9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4">
        <f t="shared" si="0"/>
        <v>0</v>
      </c>
    </row>
    <row r="21" spans="1:27" ht="12" customHeight="1" x14ac:dyDescent="0.25">
      <c r="A21" s="6" t="s">
        <v>10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4">
        <f t="shared" si="0"/>
        <v>0</v>
      </c>
    </row>
    <row r="22" spans="1:27" ht="12" customHeight="1" x14ac:dyDescent="0.25">
      <c r="A22" s="6" t="s">
        <v>11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4">
        <f t="shared" si="0"/>
        <v>0</v>
      </c>
    </row>
    <row r="23" spans="1:27" ht="12" customHeight="1" x14ac:dyDescent="0.25">
      <c r="A23" s="6" t="s">
        <v>12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4">
        <f t="shared" si="0"/>
        <v>0</v>
      </c>
    </row>
    <row r="24" spans="1:27" ht="12" customHeight="1" x14ac:dyDescent="0.25">
      <c r="A24" s="6" t="s">
        <v>13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4">
        <f t="shared" si="0"/>
        <v>0</v>
      </c>
    </row>
    <row r="25" spans="1:27" ht="12" customHeight="1" x14ac:dyDescent="0.25">
      <c r="A25" s="9" t="s">
        <v>14</v>
      </c>
      <c r="B25" s="10">
        <f t="shared" ref="B25:Z25" si="2">SUM(B19:B24)</f>
        <v>0</v>
      </c>
      <c r="C25" s="10">
        <f t="shared" si="2"/>
        <v>0</v>
      </c>
      <c r="D25" s="10">
        <f t="shared" si="2"/>
        <v>0</v>
      </c>
      <c r="E25" s="10">
        <f t="shared" si="2"/>
        <v>0</v>
      </c>
      <c r="F25" s="10">
        <f t="shared" si="2"/>
        <v>0</v>
      </c>
      <c r="G25" s="10">
        <f t="shared" si="2"/>
        <v>0</v>
      </c>
      <c r="H25" s="10">
        <f t="shared" si="2"/>
        <v>0</v>
      </c>
      <c r="I25" s="10">
        <f t="shared" si="2"/>
        <v>0</v>
      </c>
      <c r="J25" s="10">
        <f t="shared" si="2"/>
        <v>0</v>
      </c>
      <c r="K25" s="10">
        <f t="shared" si="2"/>
        <v>0</v>
      </c>
      <c r="L25" s="10">
        <f t="shared" si="2"/>
        <v>0</v>
      </c>
      <c r="M25" s="10">
        <f t="shared" si="2"/>
        <v>0</v>
      </c>
      <c r="N25" s="10">
        <f t="shared" si="2"/>
        <v>0</v>
      </c>
      <c r="O25" s="10">
        <f t="shared" si="2"/>
        <v>0</v>
      </c>
      <c r="P25" s="10">
        <f t="shared" si="2"/>
        <v>0</v>
      </c>
      <c r="Q25" s="10">
        <f t="shared" si="2"/>
        <v>0</v>
      </c>
      <c r="R25" s="10">
        <f t="shared" si="2"/>
        <v>0</v>
      </c>
      <c r="S25" s="10">
        <f t="shared" si="2"/>
        <v>0</v>
      </c>
      <c r="T25" s="10">
        <f t="shared" si="2"/>
        <v>0</v>
      </c>
      <c r="U25" s="10">
        <f t="shared" si="2"/>
        <v>0</v>
      </c>
      <c r="V25" s="10">
        <f t="shared" si="2"/>
        <v>0</v>
      </c>
      <c r="W25" s="10">
        <f t="shared" si="2"/>
        <v>0</v>
      </c>
      <c r="X25" s="10">
        <f t="shared" si="2"/>
        <v>0</v>
      </c>
      <c r="Y25" s="10">
        <f t="shared" si="2"/>
        <v>0</v>
      </c>
      <c r="Z25" s="10">
        <f t="shared" si="2"/>
        <v>0</v>
      </c>
      <c r="AA25" s="17">
        <f t="shared" si="0"/>
        <v>0</v>
      </c>
    </row>
    <row r="26" spans="1:27" ht="12" customHeight="1" x14ac:dyDescent="0.25">
      <c r="A26" s="1" t="s">
        <v>15</v>
      </c>
      <c r="B26" s="10">
        <f t="shared" ref="B26:Z26" si="3">B16 - B25</f>
        <v>5896.7999999999993</v>
      </c>
      <c r="C26" s="10">
        <f t="shared" si="3"/>
        <v>14185.050000000001</v>
      </c>
      <c r="D26" s="10">
        <f t="shared" si="3"/>
        <v>0</v>
      </c>
      <c r="E26" s="10">
        <f t="shared" si="3"/>
        <v>0</v>
      </c>
      <c r="F26" s="10">
        <f t="shared" si="3"/>
        <v>0</v>
      </c>
      <c r="G26" s="10">
        <f t="shared" si="3"/>
        <v>0</v>
      </c>
      <c r="H26" s="10">
        <f t="shared" si="3"/>
        <v>124210.35</v>
      </c>
      <c r="I26" s="10">
        <f t="shared" si="3"/>
        <v>0</v>
      </c>
      <c r="J26" s="10">
        <f t="shared" si="3"/>
        <v>0</v>
      </c>
      <c r="K26" s="10">
        <f t="shared" si="3"/>
        <v>0</v>
      </c>
      <c r="L26" s="10">
        <f t="shared" si="3"/>
        <v>5842.01</v>
      </c>
      <c r="M26" s="10">
        <f t="shared" si="3"/>
        <v>5595.0800000000008</v>
      </c>
      <c r="N26" s="10">
        <f t="shared" si="3"/>
        <v>0</v>
      </c>
      <c r="O26" s="10">
        <f t="shared" si="3"/>
        <v>12030.660000000002</v>
      </c>
      <c r="P26" s="10">
        <f t="shared" si="3"/>
        <v>0</v>
      </c>
      <c r="Q26" s="10">
        <f t="shared" si="3"/>
        <v>0</v>
      </c>
      <c r="R26" s="10">
        <f t="shared" si="3"/>
        <v>0</v>
      </c>
      <c r="S26" s="10">
        <f t="shared" si="3"/>
        <v>5516.36</v>
      </c>
      <c r="T26" s="10">
        <f t="shared" si="3"/>
        <v>15054.400000000001</v>
      </c>
      <c r="U26" s="10">
        <f t="shared" si="3"/>
        <v>1748.5300000000002</v>
      </c>
      <c r="V26" s="10">
        <f t="shared" si="3"/>
        <v>112933.6</v>
      </c>
      <c r="W26" s="10">
        <f t="shared" si="3"/>
        <v>865.31999999999994</v>
      </c>
      <c r="X26" s="10">
        <f t="shared" si="3"/>
        <v>0</v>
      </c>
      <c r="Y26" s="10">
        <f t="shared" si="3"/>
        <v>5483.92</v>
      </c>
      <c r="Z26" s="10">
        <f t="shared" si="3"/>
        <v>17896.670000000002</v>
      </c>
      <c r="AA26" s="17">
        <f t="shared" si="0"/>
        <v>327258.74999999994</v>
      </c>
    </row>
    <row r="27" spans="1:27" ht="6" customHeight="1" x14ac:dyDescent="0.25"/>
    <row r="28" spans="1:27" ht="12" customHeight="1" x14ac:dyDescent="0.25">
      <c r="A28" s="11" t="s">
        <v>16</v>
      </c>
    </row>
    <row r="29" spans="1:27" ht="12" customHeight="1" x14ac:dyDescent="0.25">
      <c r="A29" s="5" t="s">
        <v>17</v>
      </c>
      <c r="B29" s="7">
        <v>103.13</v>
      </c>
      <c r="C29" s="7">
        <v>247.99</v>
      </c>
      <c r="D29" s="7">
        <v>0</v>
      </c>
      <c r="E29" s="7">
        <v>0</v>
      </c>
      <c r="F29" s="7">
        <v>0</v>
      </c>
      <c r="G29" s="7">
        <v>0</v>
      </c>
      <c r="H29" s="7">
        <v>2171.77</v>
      </c>
      <c r="I29" s="7">
        <v>0</v>
      </c>
      <c r="J29" s="7">
        <v>0</v>
      </c>
      <c r="K29" s="7">
        <v>0</v>
      </c>
      <c r="L29" s="7">
        <v>102.15</v>
      </c>
      <c r="M29" s="7">
        <v>97.83</v>
      </c>
      <c r="N29" s="7">
        <v>0</v>
      </c>
      <c r="O29" s="7">
        <v>210.31</v>
      </c>
      <c r="P29" s="7">
        <v>0</v>
      </c>
      <c r="Q29" s="7">
        <v>0</v>
      </c>
      <c r="R29" s="7">
        <v>0</v>
      </c>
      <c r="S29" s="7">
        <v>96.48</v>
      </c>
      <c r="T29" s="7">
        <v>263.25</v>
      </c>
      <c r="U29" s="7">
        <v>30.55</v>
      </c>
      <c r="V29" s="7">
        <v>1974.64</v>
      </c>
      <c r="W29" s="7">
        <v>15.09</v>
      </c>
      <c r="X29" s="7">
        <v>0</v>
      </c>
      <c r="Y29" s="7">
        <v>95.87</v>
      </c>
      <c r="Z29" s="7">
        <v>312.91000000000003</v>
      </c>
      <c r="AA29" s="8">
        <f t="shared" ref="AA29:AA40" si="4">SUM(B29:Z29)</f>
        <v>5721.97</v>
      </c>
    </row>
    <row r="30" spans="1:27" ht="12" customHeight="1" x14ac:dyDescent="0.25">
      <c r="A30" s="6" t="s">
        <v>18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4">
        <f t="shared" si="4"/>
        <v>0</v>
      </c>
    </row>
    <row r="31" spans="1:27" ht="12" customHeight="1" x14ac:dyDescent="0.25">
      <c r="A31" s="6" t="s">
        <v>19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4">
        <f t="shared" si="4"/>
        <v>0</v>
      </c>
    </row>
    <row r="32" spans="1:27" ht="12" customHeight="1" x14ac:dyDescent="0.25">
      <c r="A32" s="6" t="s">
        <v>20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4">
        <f t="shared" si="4"/>
        <v>0</v>
      </c>
    </row>
    <row r="33" spans="1:33" ht="12" customHeight="1" x14ac:dyDescent="0.25">
      <c r="A33" s="6" t="s">
        <v>5</v>
      </c>
      <c r="AA33" s="14">
        <f t="shared" si="4"/>
        <v>0</v>
      </c>
    </row>
    <row r="34" spans="1:33" ht="12" customHeight="1" x14ac:dyDescent="0.25">
      <c r="A34" s="6" t="s">
        <v>5</v>
      </c>
      <c r="AA34" s="14">
        <f t="shared" si="4"/>
        <v>0</v>
      </c>
    </row>
    <row r="35" spans="1:33" ht="12" customHeight="1" x14ac:dyDescent="0.25">
      <c r="A35" s="6" t="s">
        <v>5</v>
      </c>
      <c r="AA35" s="14">
        <f t="shared" si="4"/>
        <v>0</v>
      </c>
    </row>
    <row r="36" spans="1:33" ht="12" customHeight="1" x14ac:dyDescent="0.25">
      <c r="A36" s="6" t="s">
        <v>5</v>
      </c>
      <c r="AA36" s="14">
        <f t="shared" si="4"/>
        <v>0</v>
      </c>
    </row>
    <row r="37" spans="1:33" ht="12" customHeight="1" x14ac:dyDescent="0.25">
      <c r="A37" s="6" t="s">
        <v>5</v>
      </c>
      <c r="AA37" s="14">
        <f t="shared" si="4"/>
        <v>0</v>
      </c>
    </row>
    <row r="38" spans="1:33" ht="12" customHeight="1" x14ac:dyDescent="0.25">
      <c r="A38" s="6" t="s">
        <v>5</v>
      </c>
      <c r="AA38" s="14">
        <f t="shared" si="4"/>
        <v>0</v>
      </c>
    </row>
    <row r="39" spans="1:33" ht="12" customHeight="1" x14ac:dyDescent="0.25">
      <c r="A39" s="6" t="s">
        <v>5</v>
      </c>
      <c r="AA39" s="14">
        <f t="shared" si="4"/>
        <v>0</v>
      </c>
    </row>
    <row r="40" spans="1:33" ht="12" customHeight="1" x14ac:dyDescent="0.25">
      <c r="A40" s="9" t="s">
        <v>21</v>
      </c>
      <c r="B40" s="10">
        <f t="shared" ref="B40:Z40" si="5">SUM(B29:B39)</f>
        <v>103.13</v>
      </c>
      <c r="C40" s="10">
        <f t="shared" si="5"/>
        <v>247.99</v>
      </c>
      <c r="D40" s="10">
        <f t="shared" si="5"/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2171.77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102.15</v>
      </c>
      <c r="M40" s="10">
        <f t="shared" si="5"/>
        <v>97.83</v>
      </c>
      <c r="N40" s="10">
        <f t="shared" si="5"/>
        <v>0</v>
      </c>
      <c r="O40" s="10">
        <f t="shared" si="5"/>
        <v>210.31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96.48</v>
      </c>
      <c r="T40" s="10">
        <f t="shared" si="5"/>
        <v>263.25</v>
      </c>
      <c r="U40" s="10">
        <f t="shared" si="5"/>
        <v>30.55</v>
      </c>
      <c r="V40" s="10">
        <f t="shared" si="5"/>
        <v>1974.64</v>
      </c>
      <c r="W40" s="10">
        <f t="shared" si="5"/>
        <v>15.09</v>
      </c>
      <c r="X40" s="10">
        <f t="shared" si="5"/>
        <v>0</v>
      </c>
      <c r="Y40" s="10">
        <f t="shared" si="5"/>
        <v>95.87</v>
      </c>
      <c r="Z40" s="10">
        <f t="shared" si="5"/>
        <v>312.91000000000003</v>
      </c>
      <c r="AA40" s="17">
        <f t="shared" si="4"/>
        <v>5721.97</v>
      </c>
    </row>
    <row r="41" spans="1:33" ht="6" customHeight="1" x14ac:dyDescent="0.25"/>
    <row r="42" spans="1:33" ht="12" customHeight="1" x14ac:dyDescent="0.25">
      <c r="A42" s="9" t="s">
        <v>22</v>
      </c>
      <c r="B42" s="10">
        <f t="shared" ref="B42:Z42" si="6">B26-B40</f>
        <v>5793.6699999999992</v>
      </c>
      <c r="C42" s="10">
        <f t="shared" si="6"/>
        <v>13937.060000000001</v>
      </c>
      <c r="D42" s="10">
        <f t="shared" si="6"/>
        <v>0</v>
      </c>
      <c r="E42" s="10">
        <f t="shared" si="6"/>
        <v>0</v>
      </c>
      <c r="F42" s="10">
        <f t="shared" si="6"/>
        <v>0</v>
      </c>
      <c r="G42" s="10">
        <f t="shared" si="6"/>
        <v>0</v>
      </c>
      <c r="H42" s="10">
        <f t="shared" si="6"/>
        <v>122038.58</v>
      </c>
      <c r="I42" s="10">
        <f t="shared" si="6"/>
        <v>0</v>
      </c>
      <c r="J42" s="10">
        <f t="shared" si="6"/>
        <v>0</v>
      </c>
      <c r="K42" s="10">
        <f t="shared" si="6"/>
        <v>0</v>
      </c>
      <c r="L42" s="10">
        <f t="shared" si="6"/>
        <v>5739.8600000000006</v>
      </c>
      <c r="M42" s="10">
        <f t="shared" si="6"/>
        <v>5497.2500000000009</v>
      </c>
      <c r="N42" s="10">
        <f t="shared" si="6"/>
        <v>0</v>
      </c>
      <c r="O42" s="10">
        <f t="shared" si="6"/>
        <v>11820.350000000002</v>
      </c>
      <c r="P42" s="10">
        <f t="shared" si="6"/>
        <v>0</v>
      </c>
      <c r="Q42" s="10">
        <f t="shared" si="6"/>
        <v>0</v>
      </c>
      <c r="R42" s="10">
        <f t="shared" si="6"/>
        <v>0</v>
      </c>
      <c r="S42" s="10">
        <f t="shared" si="6"/>
        <v>5419.88</v>
      </c>
      <c r="T42" s="10">
        <f t="shared" si="6"/>
        <v>14791.150000000001</v>
      </c>
      <c r="U42" s="10">
        <f t="shared" si="6"/>
        <v>1717.9800000000002</v>
      </c>
      <c r="V42" s="10">
        <f t="shared" si="6"/>
        <v>110958.96</v>
      </c>
      <c r="W42" s="10">
        <f t="shared" si="6"/>
        <v>850.2299999999999</v>
      </c>
      <c r="X42" s="10">
        <f t="shared" si="6"/>
        <v>0</v>
      </c>
      <c r="Y42" s="10">
        <f t="shared" si="6"/>
        <v>5388.05</v>
      </c>
      <c r="Z42" s="10">
        <f t="shared" si="6"/>
        <v>17583.760000000002</v>
      </c>
      <c r="AA42" s="17">
        <f>SUM(B42:Z42)</f>
        <v>321536.77999999997</v>
      </c>
    </row>
    <row r="43" spans="1:33" ht="12" customHeight="1" x14ac:dyDescent="0.25">
      <c r="A43" s="6" t="s">
        <v>23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4">
        <f>SUM(B43:Z43)</f>
        <v>0</v>
      </c>
    </row>
    <row r="44" spans="1:33" ht="12" customHeight="1" x14ac:dyDescent="0.25">
      <c r="A44" s="1" t="s">
        <v>24</v>
      </c>
      <c r="B44" s="10">
        <f t="shared" ref="B44:Z44" si="7">B42-SUM(B43)</f>
        <v>5793.6699999999992</v>
      </c>
      <c r="C44" s="10">
        <f t="shared" si="7"/>
        <v>13937.060000000001</v>
      </c>
      <c r="D44" s="10">
        <f t="shared" si="7"/>
        <v>0</v>
      </c>
      <c r="E44" s="10">
        <f t="shared" si="7"/>
        <v>0</v>
      </c>
      <c r="F44" s="10">
        <f t="shared" si="7"/>
        <v>0</v>
      </c>
      <c r="G44" s="10">
        <f t="shared" si="7"/>
        <v>0</v>
      </c>
      <c r="H44" s="10">
        <f t="shared" si="7"/>
        <v>122038.58</v>
      </c>
      <c r="I44" s="10">
        <f t="shared" si="7"/>
        <v>0</v>
      </c>
      <c r="J44" s="10">
        <f t="shared" si="7"/>
        <v>0</v>
      </c>
      <c r="K44" s="10">
        <f t="shared" si="7"/>
        <v>0</v>
      </c>
      <c r="L44" s="10">
        <f t="shared" si="7"/>
        <v>5739.8600000000006</v>
      </c>
      <c r="M44" s="10">
        <f t="shared" si="7"/>
        <v>5497.2500000000009</v>
      </c>
      <c r="N44" s="10">
        <f t="shared" si="7"/>
        <v>0</v>
      </c>
      <c r="O44" s="10">
        <f t="shared" si="7"/>
        <v>11820.350000000002</v>
      </c>
      <c r="P44" s="10">
        <f t="shared" si="7"/>
        <v>0</v>
      </c>
      <c r="Q44" s="10">
        <f t="shared" si="7"/>
        <v>0</v>
      </c>
      <c r="R44" s="10">
        <f t="shared" si="7"/>
        <v>0</v>
      </c>
      <c r="S44" s="10">
        <f t="shared" si="7"/>
        <v>5419.88</v>
      </c>
      <c r="T44" s="10">
        <f t="shared" si="7"/>
        <v>14791.150000000001</v>
      </c>
      <c r="U44" s="10">
        <f t="shared" si="7"/>
        <v>1717.9800000000002</v>
      </c>
      <c r="V44" s="10">
        <f t="shared" si="7"/>
        <v>110958.96</v>
      </c>
      <c r="W44" s="10">
        <f t="shared" si="7"/>
        <v>850.2299999999999</v>
      </c>
      <c r="X44" s="10">
        <f t="shared" si="7"/>
        <v>0</v>
      </c>
      <c r="Y44" s="10">
        <f t="shared" si="7"/>
        <v>5388.05</v>
      </c>
      <c r="Z44" s="10">
        <f t="shared" si="7"/>
        <v>17583.760000000002</v>
      </c>
      <c r="AA44" s="17">
        <f>SUM(B44:Z44)</f>
        <v>321536.77999999997</v>
      </c>
    </row>
    <row r="45" spans="1:33" ht="12" customHeight="1" x14ac:dyDescent="0.25"/>
    <row r="46" spans="1:33" ht="12" customHeight="1" x14ac:dyDescent="0.25">
      <c r="Y46" s="18" t="s">
        <v>50</v>
      </c>
      <c r="Z46" s="19"/>
      <c r="AA46" s="19"/>
      <c r="AB46" s="19"/>
      <c r="AC46" s="2"/>
      <c r="AD46" s="2"/>
      <c r="AE46" s="2"/>
      <c r="AF46" s="2"/>
      <c r="AG46" s="2"/>
    </row>
    <row r="47" spans="1:33" ht="12" customHeight="1" x14ac:dyDescent="0.25">
      <c r="Y47" s="18" t="s">
        <v>51</v>
      </c>
      <c r="Z47" s="19"/>
      <c r="AA47" s="19"/>
      <c r="AB47" s="19"/>
      <c r="AC47" s="2"/>
      <c r="AD47" s="2"/>
      <c r="AE47" s="2"/>
      <c r="AF47" s="2"/>
      <c r="AG47" s="2"/>
    </row>
    <row r="48" spans="1:33" ht="12" customHeight="1" x14ac:dyDescent="0.25">
      <c r="Y48" s="18" t="s">
        <v>52</v>
      </c>
      <c r="Z48" s="19"/>
      <c r="AA48" s="19"/>
      <c r="AB48" s="19"/>
      <c r="AC48" s="20" t="s">
        <v>53</v>
      </c>
      <c r="AD48" s="20"/>
      <c r="AE48" s="20"/>
      <c r="AF48" s="21" t="s">
        <v>54</v>
      </c>
      <c r="AG48" s="19"/>
    </row>
    <row r="49" spans="25:33" ht="12" customHeight="1" x14ac:dyDescent="0.25">
      <c r="AA49" s="2"/>
      <c r="AB49" s="2"/>
      <c r="AC49" s="2"/>
      <c r="AD49" s="2"/>
      <c r="AE49" s="2"/>
      <c r="AF49" s="2"/>
      <c r="AG49" s="2"/>
    </row>
    <row r="50" spans="25:33" ht="12" customHeight="1" x14ac:dyDescent="0.25">
      <c r="Y50" s="15"/>
      <c r="Z50" s="15"/>
      <c r="AA50" s="15"/>
      <c r="AB50" s="2"/>
      <c r="AC50" s="15"/>
      <c r="AD50" s="15"/>
      <c r="AE50" s="15"/>
      <c r="AF50" s="21" t="s">
        <v>55</v>
      </c>
      <c r="AG50" s="19"/>
    </row>
    <row r="51" spans="25:33" ht="12" customHeight="1" x14ac:dyDescent="0.25">
      <c r="Y51" s="18" t="s">
        <v>56</v>
      </c>
      <c r="Z51" s="19"/>
      <c r="AA51" s="19"/>
      <c r="AB51" s="19"/>
      <c r="AC51" s="2"/>
      <c r="AD51" s="2"/>
      <c r="AE51" s="2"/>
      <c r="AF51" s="2"/>
      <c r="AG51" s="2"/>
    </row>
    <row r="52" spans="25:33" ht="12" customHeight="1" x14ac:dyDescent="0.25"/>
    <row r="53" spans="25:33" ht="12" customHeight="1" x14ac:dyDescent="0.25"/>
    <row r="54" spans="25:33" ht="12" customHeight="1" x14ac:dyDescent="0.25"/>
    <row r="55" spans="25:33" ht="12" customHeight="1" x14ac:dyDescent="0.25"/>
    <row r="56" spans="25:33" ht="12" customHeight="1" x14ac:dyDescent="0.25"/>
    <row r="57" spans="25:33" ht="12" customHeight="1" x14ac:dyDescent="0.25"/>
    <row r="58" spans="25:33" ht="12" customHeight="1" x14ac:dyDescent="0.25"/>
    <row r="59" spans="25:33" ht="12" customHeight="1" x14ac:dyDescent="0.25"/>
    <row r="60" spans="25:33" ht="12" customHeight="1" x14ac:dyDescent="0.25"/>
    <row r="61" spans="25:33" ht="12" customHeight="1" x14ac:dyDescent="0.25"/>
    <row r="62" spans="25:33" ht="12" customHeight="1" x14ac:dyDescent="0.25"/>
    <row r="63" spans="25:33" ht="12" customHeight="1" x14ac:dyDescent="0.25"/>
    <row r="64" spans="25:33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AF50:AG50"/>
    <mergeCell ref="Y51:AB51"/>
    <mergeCell ref="Y46:AB46"/>
    <mergeCell ref="Y47:AB47"/>
    <mergeCell ref="Y48:AB48"/>
    <mergeCell ref="AC48:AE48"/>
    <mergeCell ref="AF48:AG48"/>
  </mergeCells>
  <pageMargins left="0.7" right="0.7" top="0.75" bottom="0.75" header="0.3" footer="0.3"/>
  <pageSetup scale="85"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53901-JEFFERSON CORP</oddHeader>
    <evenHeader>&amp;CAUDITOR'S OFFICE, MADISON COUNTY
STATEMENT OF SEMI-ANNUAL APPORTIONMENT OF TAXES
MADE AT THE SECOND HALF REAL ESTATE SETTLEMENT TAX YEAR 2025, WITH THE COUNTY TREASURER FOR 53901-JEFFERSON CORP</evenHeader>
    <firstHeader>&amp;CAUDITOR'S OFFICE, MADISON COUNTY
STATEMENT OF SEMI-ANNUAL APPORTIONMENT OF TAXES
MADE AT THE SECOND HALF REAL ESTATE SETTLEMENT TAX YEAR 2025, WITH THE COUNTY TREASURER FOR 53901-JEFFERSON CORP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99"/>
  <sheetViews>
    <sheetView tabSelected="1" workbookViewId="0">
      <selection activeCell="B46" sqref="B46:J51"/>
    </sheetView>
  </sheetViews>
  <sheetFormatPr defaultRowHeight="12.75" customHeight="1" x14ac:dyDescent="0.25"/>
  <cols>
    <col min="1" max="1" width="23" customWidth="1"/>
    <col min="2" max="12" width="11" style="2" customWidth="1"/>
    <col min="13" max="13" width="11" customWidth="1"/>
  </cols>
  <sheetData>
    <row r="2" spans="1:13" ht="30" customHeight="1" x14ac:dyDescent="0.25">
      <c r="A2" s="1" t="s">
        <v>0</v>
      </c>
      <c r="B2" s="3" t="s">
        <v>57</v>
      </c>
      <c r="C2" s="3" t="s">
        <v>58</v>
      </c>
      <c r="D2" s="3" t="s">
        <v>59</v>
      </c>
      <c r="E2" s="3" t="s">
        <v>60</v>
      </c>
      <c r="F2" s="3" t="s">
        <v>61</v>
      </c>
      <c r="G2" s="3" t="s">
        <v>62</v>
      </c>
      <c r="H2" s="3" t="s">
        <v>63</v>
      </c>
      <c r="I2" s="3" t="s">
        <v>64</v>
      </c>
      <c r="J2" s="3" t="s">
        <v>65</v>
      </c>
      <c r="K2" s="3" t="s">
        <v>66</v>
      </c>
      <c r="L2" s="3" t="s">
        <v>67</v>
      </c>
      <c r="M2" s="1" t="s">
        <v>1</v>
      </c>
    </row>
    <row r="3" spans="1:13" ht="12" customHeight="1" x14ac:dyDescent="0.25">
      <c r="A3" s="1" t="s">
        <v>2</v>
      </c>
      <c r="B3" s="4" t="s">
        <v>5</v>
      </c>
      <c r="C3" s="4" t="s">
        <v>5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</row>
    <row r="4" spans="1:13" ht="12" customHeight="1" x14ac:dyDescent="0.25">
      <c r="A4" s="5" t="s">
        <v>3</v>
      </c>
      <c r="B4" s="7">
        <v>7345.02</v>
      </c>
      <c r="C4" s="7">
        <v>16177.31</v>
      </c>
      <c r="D4" s="7">
        <v>4951.43</v>
      </c>
      <c r="E4" s="7">
        <v>2018.84</v>
      </c>
      <c r="F4" s="7">
        <v>14857.68</v>
      </c>
      <c r="G4" s="7">
        <v>4509.51</v>
      </c>
      <c r="H4" s="7">
        <v>2092.33</v>
      </c>
      <c r="I4" s="7">
        <v>37626.129999999997</v>
      </c>
      <c r="J4" s="7">
        <v>0</v>
      </c>
      <c r="K4" s="7">
        <v>0</v>
      </c>
      <c r="L4" s="7">
        <v>2434.8200000000002</v>
      </c>
      <c r="M4" s="8">
        <f t="shared" ref="M4:M26" si="0">SUM(B4:L4)</f>
        <v>92013.07</v>
      </c>
    </row>
    <row r="5" spans="1:13" ht="12" customHeight="1" x14ac:dyDescent="0.25">
      <c r="A5" s="6" t="s">
        <v>4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8">
        <f t="shared" si="0"/>
        <v>0</v>
      </c>
    </row>
    <row r="6" spans="1:13" ht="12" customHeight="1" x14ac:dyDescent="0.25">
      <c r="A6" s="6" t="s">
        <v>5</v>
      </c>
      <c r="M6" s="14">
        <f t="shared" si="0"/>
        <v>0</v>
      </c>
    </row>
    <row r="7" spans="1:13" ht="12" customHeight="1" x14ac:dyDescent="0.25">
      <c r="A7" s="6" t="s">
        <v>5</v>
      </c>
      <c r="M7" s="14">
        <f t="shared" si="0"/>
        <v>0</v>
      </c>
    </row>
    <row r="8" spans="1:13" ht="12" customHeight="1" x14ac:dyDescent="0.25">
      <c r="A8" s="6" t="s">
        <v>5</v>
      </c>
      <c r="M8" s="14">
        <f t="shared" si="0"/>
        <v>0</v>
      </c>
    </row>
    <row r="9" spans="1:13" ht="12" customHeight="1" x14ac:dyDescent="0.25">
      <c r="A9" s="6" t="s">
        <v>5</v>
      </c>
      <c r="M9" s="14">
        <f t="shared" si="0"/>
        <v>0</v>
      </c>
    </row>
    <row r="10" spans="1:13" ht="12" customHeight="1" x14ac:dyDescent="0.25">
      <c r="A10" s="6" t="s">
        <v>5</v>
      </c>
      <c r="M10" s="14">
        <f t="shared" si="0"/>
        <v>0</v>
      </c>
    </row>
    <row r="11" spans="1:13" ht="12" customHeight="1" x14ac:dyDescent="0.25">
      <c r="A11" s="6" t="s">
        <v>5</v>
      </c>
      <c r="M11" s="14">
        <f t="shared" si="0"/>
        <v>0</v>
      </c>
    </row>
    <row r="12" spans="1:13" ht="12" customHeight="1" x14ac:dyDescent="0.25">
      <c r="A12" s="6" t="s">
        <v>5</v>
      </c>
      <c r="M12" s="14">
        <f t="shared" si="0"/>
        <v>0</v>
      </c>
    </row>
    <row r="13" spans="1:13" ht="12" customHeight="1" x14ac:dyDescent="0.25">
      <c r="A13" s="6" t="s">
        <v>5</v>
      </c>
      <c r="M13" s="14">
        <f t="shared" si="0"/>
        <v>0</v>
      </c>
    </row>
    <row r="14" spans="1:13" ht="12" customHeight="1" x14ac:dyDescent="0.25">
      <c r="A14" s="6" t="s">
        <v>5</v>
      </c>
      <c r="M14" s="14">
        <f t="shared" si="0"/>
        <v>0</v>
      </c>
    </row>
    <row r="15" spans="1:13" ht="12" customHeight="1" x14ac:dyDescent="0.25">
      <c r="A15" s="6" t="s">
        <v>5</v>
      </c>
      <c r="M15" s="14">
        <f t="shared" si="0"/>
        <v>0</v>
      </c>
    </row>
    <row r="16" spans="1:13" ht="12" customHeight="1" x14ac:dyDescent="0.25">
      <c r="A16" s="9" t="s">
        <v>6</v>
      </c>
      <c r="B16" s="10">
        <f t="shared" ref="B16:L16" si="1">B4 - B5 + SUM(B6:B15)</f>
        <v>7345.02</v>
      </c>
      <c r="C16" s="10">
        <f t="shared" si="1"/>
        <v>16177.31</v>
      </c>
      <c r="D16" s="10">
        <f t="shared" si="1"/>
        <v>4951.43</v>
      </c>
      <c r="E16" s="10">
        <f t="shared" si="1"/>
        <v>2018.84</v>
      </c>
      <c r="F16" s="10">
        <f t="shared" si="1"/>
        <v>14857.68</v>
      </c>
      <c r="G16" s="10">
        <f t="shared" si="1"/>
        <v>4509.51</v>
      </c>
      <c r="H16" s="10">
        <f t="shared" si="1"/>
        <v>2092.33</v>
      </c>
      <c r="I16" s="10">
        <f t="shared" si="1"/>
        <v>37626.129999999997</v>
      </c>
      <c r="J16" s="10">
        <f t="shared" si="1"/>
        <v>0</v>
      </c>
      <c r="K16" s="10">
        <f t="shared" si="1"/>
        <v>0</v>
      </c>
      <c r="L16" s="10">
        <f t="shared" si="1"/>
        <v>2434.8200000000002</v>
      </c>
      <c r="M16" s="17">
        <f t="shared" si="0"/>
        <v>92013.07</v>
      </c>
    </row>
    <row r="17" spans="1:13" ht="6" customHeight="1" x14ac:dyDescent="0.25">
      <c r="M17" s="14">
        <f t="shared" si="0"/>
        <v>0</v>
      </c>
    </row>
    <row r="18" spans="1:13" ht="12" customHeight="1" x14ac:dyDescent="0.25">
      <c r="A18" s="11" t="s">
        <v>7</v>
      </c>
      <c r="M18" s="14">
        <f t="shared" si="0"/>
        <v>0</v>
      </c>
    </row>
    <row r="19" spans="1:13" ht="12" customHeight="1" x14ac:dyDescent="0.25">
      <c r="A19" s="5" t="s">
        <v>8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8">
        <f t="shared" si="0"/>
        <v>0</v>
      </c>
    </row>
    <row r="20" spans="1:13" ht="12" customHeight="1" x14ac:dyDescent="0.25">
      <c r="A20" s="6" t="s">
        <v>9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4">
        <f t="shared" si="0"/>
        <v>0</v>
      </c>
    </row>
    <row r="21" spans="1:13" ht="12" customHeight="1" x14ac:dyDescent="0.25">
      <c r="A21" s="6" t="s">
        <v>10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4">
        <f t="shared" si="0"/>
        <v>0</v>
      </c>
    </row>
    <row r="22" spans="1:13" ht="12" customHeight="1" x14ac:dyDescent="0.25">
      <c r="A22" s="6" t="s">
        <v>11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4">
        <f t="shared" si="0"/>
        <v>0</v>
      </c>
    </row>
    <row r="23" spans="1:13" ht="12" customHeight="1" x14ac:dyDescent="0.25">
      <c r="A23" s="6" t="s">
        <v>12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4">
        <f t="shared" si="0"/>
        <v>0</v>
      </c>
    </row>
    <row r="24" spans="1:13" ht="12" customHeight="1" x14ac:dyDescent="0.25">
      <c r="A24" s="6" t="s">
        <v>13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4">
        <f t="shared" si="0"/>
        <v>0</v>
      </c>
    </row>
    <row r="25" spans="1:13" ht="12" customHeight="1" x14ac:dyDescent="0.25">
      <c r="A25" s="9" t="s">
        <v>14</v>
      </c>
      <c r="B25" s="10">
        <f t="shared" ref="B25:L25" si="2">SUM(B19:B24)</f>
        <v>0</v>
      </c>
      <c r="C25" s="10">
        <f t="shared" si="2"/>
        <v>0</v>
      </c>
      <c r="D25" s="10">
        <f t="shared" si="2"/>
        <v>0</v>
      </c>
      <c r="E25" s="10">
        <f t="shared" si="2"/>
        <v>0</v>
      </c>
      <c r="F25" s="10">
        <f t="shared" si="2"/>
        <v>0</v>
      </c>
      <c r="G25" s="10">
        <f t="shared" si="2"/>
        <v>0</v>
      </c>
      <c r="H25" s="10">
        <f t="shared" si="2"/>
        <v>0</v>
      </c>
      <c r="I25" s="10">
        <f t="shared" si="2"/>
        <v>0</v>
      </c>
      <c r="J25" s="10">
        <f t="shared" si="2"/>
        <v>0</v>
      </c>
      <c r="K25" s="10">
        <f t="shared" si="2"/>
        <v>0</v>
      </c>
      <c r="L25" s="10">
        <f t="shared" si="2"/>
        <v>0</v>
      </c>
      <c r="M25" s="17">
        <f t="shared" si="0"/>
        <v>0</v>
      </c>
    </row>
    <row r="26" spans="1:13" ht="12" customHeight="1" x14ac:dyDescent="0.25">
      <c r="A26" s="1" t="s">
        <v>15</v>
      </c>
      <c r="B26" s="10">
        <f t="shared" ref="B26:L26" si="3">B16 - B25</f>
        <v>7345.02</v>
      </c>
      <c r="C26" s="10">
        <f t="shared" si="3"/>
        <v>16177.31</v>
      </c>
      <c r="D26" s="10">
        <f t="shared" si="3"/>
        <v>4951.43</v>
      </c>
      <c r="E26" s="10">
        <f t="shared" si="3"/>
        <v>2018.84</v>
      </c>
      <c r="F26" s="10">
        <f t="shared" si="3"/>
        <v>14857.68</v>
      </c>
      <c r="G26" s="10">
        <f t="shared" si="3"/>
        <v>4509.51</v>
      </c>
      <c r="H26" s="10">
        <f t="shared" si="3"/>
        <v>2092.33</v>
      </c>
      <c r="I26" s="10">
        <f t="shared" si="3"/>
        <v>37626.129999999997</v>
      </c>
      <c r="J26" s="10">
        <f t="shared" si="3"/>
        <v>0</v>
      </c>
      <c r="K26" s="10">
        <f t="shared" si="3"/>
        <v>0</v>
      </c>
      <c r="L26" s="10">
        <f t="shared" si="3"/>
        <v>2434.8200000000002</v>
      </c>
      <c r="M26" s="17">
        <f t="shared" si="0"/>
        <v>92013.07</v>
      </c>
    </row>
    <row r="27" spans="1:13" ht="6" customHeight="1" x14ac:dyDescent="0.25"/>
    <row r="28" spans="1:13" ht="12" customHeight="1" x14ac:dyDescent="0.25">
      <c r="A28" s="11" t="s">
        <v>16</v>
      </c>
    </row>
    <row r="29" spans="1:13" ht="12" customHeight="1" x14ac:dyDescent="0.25">
      <c r="A29" s="5" t="s">
        <v>17</v>
      </c>
      <c r="B29" s="7">
        <v>128.44999999999999</v>
      </c>
      <c r="C29" s="7">
        <v>282.83</v>
      </c>
      <c r="D29" s="7">
        <v>86.6</v>
      </c>
      <c r="E29" s="7">
        <v>35.32</v>
      </c>
      <c r="F29" s="7">
        <v>259.77999999999997</v>
      </c>
      <c r="G29" s="7">
        <v>78.83</v>
      </c>
      <c r="H29" s="7">
        <v>36.590000000000003</v>
      </c>
      <c r="I29" s="7">
        <v>657.86</v>
      </c>
      <c r="J29" s="7">
        <v>0</v>
      </c>
      <c r="K29" s="7">
        <v>0</v>
      </c>
      <c r="L29" s="7">
        <v>42.58</v>
      </c>
      <c r="M29" s="8">
        <f t="shared" ref="M29:M40" si="4">SUM(B29:L29)</f>
        <v>1608.8400000000001</v>
      </c>
    </row>
    <row r="30" spans="1:13" ht="12" customHeight="1" x14ac:dyDescent="0.25">
      <c r="A30" s="6" t="s">
        <v>18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4">
        <f t="shared" si="4"/>
        <v>0</v>
      </c>
    </row>
    <row r="31" spans="1:13" ht="12" customHeight="1" x14ac:dyDescent="0.25">
      <c r="A31" s="6" t="s">
        <v>19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4">
        <f t="shared" si="4"/>
        <v>0</v>
      </c>
    </row>
    <row r="32" spans="1:13" ht="12" customHeight="1" x14ac:dyDescent="0.25">
      <c r="A32" s="6" t="s">
        <v>20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4">
        <f t="shared" si="4"/>
        <v>0</v>
      </c>
    </row>
    <row r="33" spans="1:13" ht="12" customHeight="1" x14ac:dyDescent="0.25">
      <c r="A33" s="6" t="s">
        <v>5</v>
      </c>
      <c r="M33" s="14">
        <f t="shared" si="4"/>
        <v>0</v>
      </c>
    </row>
    <row r="34" spans="1:13" ht="12" customHeight="1" x14ac:dyDescent="0.25">
      <c r="A34" s="6" t="s">
        <v>5</v>
      </c>
      <c r="M34" s="14">
        <f t="shared" si="4"/>
        <v>0</v>
      </c>
    </row>
    <row r="35" spans="1:13" ht="12" customHeight="1" x14ac:dyDescent="0.25">
      <c r="A35" s="6" t="s">
        <v>5</v>
      </c>
      <c r="M35" s="14">
        <f t="shared" si="4"/>
        <v>0</v>
      </c>
    </row>
    <row r="36" spans="1:13" ht="12" customHeight="1" x14ac:dyDescent="0.25">
      <c r="A36" s="6" t="s">
        <v>5</v>
      </c>
      <c r="M36" s="14">
        <f t="shared" si="4"/>
        <v>0</v>
      </c>
    </row>
    <row r="37" spans="1:13" ht="12" customHeight="1" x14ac:dyDescent="0.25">
      <c r="A37" s="6" t="s">
        <v>5</v>
      </c>
      <c r="M37" s="14">
        <f t="shared" si="4"/>
        <v>0</v>
      </c>
    </row>
    <row r="38" spans="1:13" ht="12" customHeight="1" x14ac:dyDescent="0.25">
      <c r="A38" s="6" t="s">
        <v>5</v>
      </c>
      <c r="M38" s="14">
        <f t="shared" si="4"/>
        <v>0</v>
      </c>
    </row>
    <row r="39" spans="1:13" ht="12" customHeight="1" x14ac:dyDescent="0.25">
      <c r="A39" s="6" t="s">
        <v>5</v>
      </c>
      <c r="M39" s="14">
        <f t="shared" si="4"/>
        <v>0</v>
      </c>
    </row>
    <row r="40" spans="1:13" ht="12" customHeight="1" x14ac:dyDescent="0.25">
      <c r="A40" s="9" t="s">
        <v>21</v>
      </c>
      <c r="B40" s="10">
        <f t="shared" ref="B40:L40" si="5">SUM(B29:B39)</f>
        <v>128.44999999999999</v>
      </c>
      <c r="C40" s="10">
        <f t="shared" si="5"/>
        <v>282.83</v>
      </c>
      <c r="D40" s="10">
        <f t="shared" si="5"/>
        <v>86.6</v>
      </c>
      <c r="E40" s="10">
        <f t="shared" si="5"/>
        <v>35.32</v>
      </c>
      <c r="F40" s="10">
        <f t="shared" si="5"/>
        <v>259.77999999999997</v>
      </c>
      <c r="G40" s="10">
        <f t="shared" si="5"/>
        <v>78.83</v>
      </c>
      <c r="H40" s="10">
        <f t="shared" si="5"/>
        <v>36.590000000000003</v>
      </c>
      <c r="I40" s="10">
        <f t="shared" si="5"/>
        <v>657.86</v>
      </c>
      <c r="J40" s="10">
        <f t="shared" si="5"/>
        <v>0</v>
      </c>
      <c r="K40" s="10">
        <f t="shared" si="5"/>
        <v>0</v>
      </c>
      <c r="L40" s="10">
        <f t="shared" si="5"/>
        <v>42.58</v>
      </c>
      <c r="M40" s="17">
        <f t="shared" si="4"/>
        <v>1608.8400000000001</v>
      </c>
    </row>
    <row r="41" spans="1:13" ht="6" customHeight="1" x14ac:dyDescent="0.25"/>
    <row r="42" spans="1:13" ht="12" customHeight="1" x14ac:dyDescent="0.25">
      <c r="A42" s="9" t="s">
        <v>22</v>
      </c>
      <c r="B42" s="10">
        <f t="shared" ref="B42:L42" si="6">B26-B40</f>
        <v>7216.5700000000006</v>
      </c>
      <c r="C42" s="10">
        <f t="shared" si="6"/>
        <v>15894.48</v>
      </c>
      <c r="D42" s="10">
        <f t="shared" si="6"/>
        <v>4864.83</v>
      </c>
      <c r="E42" s="10">
        <f t="shared" si="6"/>
        <v>1983.52</v>
      </c>
      <c r="F42" s="10">
        <f t="shared" si="6"/>
        <v>14597.9</v>
      </c>
      <c r="G42" s="10">
        <f t="shared" si="6"/>
        <v>4430.68</v>
      </c>
      <c r="H42" s="10">
        <f t="shared" si="6"/>
        <v>2055.7399999999998</v>
      </c>
      <c r="I42" s="10">
        <f t="shared" si="6"/>
        <v>36968.269999999997</v>
      </c>
      <c r="J42" s="10">
        <f t="shared" si="6"/>
        <v>0</v>
      </c>
      <c r="K42" s="10">
        <f t="shared" si="6"/>
        <v>0</v>
      </c>
      <c r="L42" s="10">
        <f t="shared" si="6"/>
        <v>2392.2400000000002</v>
      </c>
      <c r="M42" s="17">
        <f>SUM(B42:L42)</f>
        <v>90404.23</v>
      </c>
    </row>
    <row r="43" spans="1:13" ht="12" customHeight="1" x14ac:dyDescent="0.25">
      <c r="A43" s="6" t="s">
        <v>23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4">
        <f>SUM(B43:L43)</f>
        <v>0</v>
      </c>
    </row>
    <row r="44" spans="1:13" ht="12" customHeight="1" x14ac:dyDescent="0.25">
      <c r="A44" s="1" t="s">
        <v>24</v>
      </c>
      <c r="B44" s="10">
        <f t="shared" ref="B44:L44" si="7">B42-SUM(B43)</f>
        <v>7216.5700000000006</v>
      </c>
      <c r="C44" s="10">
        <f t="shared" si="7"/>
        <v>15894.48</v>
      </c>
      <c r="D44" s="10">
        <f t="shared" si="7"/>
        <v>4864.83</v>
      </c>
      <c r="E44" s="10">
        <f t="shared" si="7"/>
        <v>1983.52</v>
      </c>
      <c r="F44" s="10">
        <f t="shared" si="7"/>
        <v>14597.9</v>
      </c>
      <c r="G44" s="10">
        <f t="shared" si="7"/>
        <v>4430.68</v>
      </c>
      <c r="H44" s="10">
        <f t="shared" si="7"/>
        <v>2055.7399999999998</v>
      </c>
      <c r="I44" s="10">
        <f t="shared" si="7"/>
        <v>36968.269999999997</v>
      </c>
      <c r="J44" s="10">
        <f t="shared" si="7"/>
        <v>0</v>
      </c>
      <c r="K44" s="10">
        <f t="shared" si="7"/>
        <v>0</v>
      </c>
      <c r="L44" s="10">
        <f t="shared" si="7"/>
        <v>2392.2400000000002</v>
      </c>
      <c r="M44" s="17">
        <f>SUM(B44:L44)</f>
        <v>90404.23</v>
      </c>
    </row>
    <row r="45" spans="1:13" ht="12" customHeight="1" x14ac:dyDescent="0.25"/>
    <row r="46" spans="1:13" ht="12" customHeight="1" x14ac:dyDescent="0.25">
      <c r="B46" s="18" t="s">
        <v>50</v>
      </c>
      <c r="C46" s="19"/>
      <c r="D46" s="19"/>
      <c r="E46" s="19"/>
    </row>
    <row r="47" spans="1:13" ht="12" customHeight="1" x14ac:dyDescent="0.25">
      <c r="B47" s="18" t="s">
        <v>51</v>
      </c>
      <c r="C47" s="19"/>
      <c r="D47" s="19"/>
      <c r="E47" s="19"/>
    </row>
    <row r="48" spans="1:13" ht="12" customHeight="1" x14ac:dyDescent="0.25">
      <c r="B48" s="18" t="s">
        <v>52</v>
      </c>
      <c r="C48" s="19"/>
      <c r="D48" s="19"/>
      <c r="E48" s="19"/>
      <c r="F48" s="20" t="s">
        <v>53</v>
      </c>
      <c r="G48" s="20"/>
      <c r="H48" s="20"/>
      <c r="I48" s="21" t="s">
        <v>54</v>
      </c>
      <c r="J48" s="19"/>
    </row>
    <row r="49" spans="2:10" ht="12" customHeight="1" x14ac:dyDescent="0.25"/>
    <row r="50" spans="2:10" ht="12" customHeight="1" x14ac:dyDescent="0.25">
      <c r="B50" s="15"/>
      <c r="C50" s="15"/>
      <c r="D50" s="15"/>
      <c r="F50" s="15"/>
      <c r="G50" s="15"/>
      <c r="H50" s="15"/>
      <c r="I50" s="21" t="s">
        <v>55</v>
      </c>
      <c r="J50" s="19"/>
    </row>
    <row r="51" spans="2:10" ht="12" customHeight="1" x14ac:dyDescent="0.25">
      <c r="B51" s="18" t="s">
        <v>56</v>
      </c>
      <c r="C51" s="19"/>
      <c r="D51" s="19"/>
      <c r="E51" s="19"/>
    </row>
    <row r="52" spans="2:10" ht="12" customHeight="1" x14ac:dyDescent="0.25"/>
    <row r="53" spans="2:10" ht="12" customHeight="1" x14ac:dyDescent="0.25"/>
    <row r="54" spans="2:10" ht="12" customHeight="1" x14ac:dyDescent="0.25"/>
    <row r="55" spans="2:10" ht="12" customHeight="1" x14ac:dyDescent="0.25"/>
    <row r="56" spans="2:10" ht="12" customHeight="1" x14ac:dyDescent="0.25"/>
    <row r="57" spans="2:10" ht="12" customHeight="1" x14ac:dyDescent="0.25"/>
    <row r="58" spans="2:10" ht="12" customHeight="1" x14ac:dyDescent="0.25"/>
    <row r="59" spans="2:10" ht="12" customHeight="1" x14ac:dyDescent="0.25"/>
    <row r="60" spans="2:10" ht="12" customHeight="1" x14ac:dyDescent="0.25"/>
    <row r="61" spans="2:10" ht="12" customHeight="1" x14ac:dyDescent="0.25"/>
    <row r="62" spans="2:10" ht="12" customHeight="1" x14ac:dyDescent="0.25"/>
    <row r="63" spans="2:10" ht="12" customHeight="1" x14ac:dyDescent="0.25"/>
    <row r="64" spans="2:10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50:J50"/>
    <mergeCell ref="B51:E51"/>
    <mergeCell ref="B46:E46"/>
    <mergeCell ref="B47:E47"/>
    <mergeCell ref="B48:E48"/>
    <mergeCell ref="F48:H48"/>
    <mergeCell ref="I48:J48"/>
  </mergeCells>
  <pageMargins left="0.7" right="0.2" top="0.75" bottom="0.75" header="0.3" footer="0.3"/>
  <pageSetup scale="72" fitToHeight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54460-LONDON CITY</oddHeader>
    <evenHeader>&amp;CAUDITOR'S OFFICE, MADISON COUNTY
STATEMENT OF SEMI-ANNUAL APPORTIONMENT OF TAXES
MADE AT THE SECOND HALF REAL ESTATE SETTLEMENT TAX YEAR 2025, WITH THE COUNTY TREASURER FOR 54460-LONDON CITY</evenHeader>
    <firstHeader>&amp;CAUDITOR'S OFFICE, MADISON COUNTY
STATEMENT OF SEMI-ANNUAL APPORTIONMENT OF TAXES
MADE AT THE SECOND HALF REAL ESTATE SETTLEMENT TAX YEAR 2025, WITH THE COUNTY TREASURER FOR 54460-LONDON CITY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MADISON COUNTY SUMMARY</vt:lpstr>
      <vt:lpstr>JEFFERSON CORP</vt:lpstr>
      <vt:lpstr>LONDON CITY</vt:lpstr>
      <vt:lpstr>'JEFFERSON CORP'!Print_Titles</vt:lpstr>
      <vt:lpstr>'LONDON CITY'!Print_Titles</vt:lpstr>
      <vt:lpstr>'MADISON COUNTY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Amanda.Russell</cp:lastModifiedBy>
  <cp:lastPrinted>2026-08-11T17:18:27Z</cp:lastPrinted>
  <dcterms:modified xsi:type="dcterms:W3CDTF">2026-08-11T17:19:07Z</dcterms:modified>
</cp:coreProperties>
</file>